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aha-priroda\Kvalita vody\"/>
    </mc:Choice>
  </mc:AlternateContent>
  <bookViews>
    <workbookView xWindow="0" yWindow="0" windowWidth="15345" windowHeight="5955" activeTab="1"/>
  </bookViews>
  <sheets>
    <sheet name="Kvalita vody nádrže ČRS" sheetId="9" r:id="rId1"/>
    <sheet name="Kvalita vody rybníky" sheetId="6" r:id="rId2"/>
    <sheet name="Kvalita vody RN" sheetId="10" r:id="rId3"/>
    <sheet name="Kvalita vody VD" sheetId="11" r:id="rId4"/>
  </sheets>
  <definedNames>
    <definedName name="_xlnm.Print_Area" localSheetId="2">'Kvalita vody RN'!$A$1:$S$1076</definedName>
    <definedName name="_xlnm.Print_Area" localSheetId="1">'Kvalita vody rybníky'!$A$1:$S$2288</definedName>
    <definedName name="_xlnm.Print_Area" localSheetId="3">'Kvalita vody VD'!$A$1:$S$92</definedName>
    <definedName name="Print_Area" localSheetId="2">'Kvalita vody RN'!$A$1:$S$1062</definedName>
    <definedName name="Print_Area" localSheetId="1">'Kvalita vody rybníky'!$A$42:$S$2275</definedName>
    <definedName name="Print_Area" localSheetId="3">'Kvalita vody VD'!$A$1:$S$140</definedName>
  </definedNames>
  <calcPr calcId="162913"/>
</workbook>
</file>

<file path=xl/calcChain.xml><?xml version="1.0" encoding="utf-8"?>
<calcChain xmlns="http://schemas.openxmlformats.org/spreadsheetml/2006/main">
  <c r="R2287" i="6" l="1"/>
  <c r="R2286" i="6"/>
  <c r="R2243" i="6"/>
  <c r="R2242" i="6"/>
  <c r="R2199" i="6"/>
  <c r="R2198" i="6"/>
  <c r="R2155" i="6"/>
  <c r="R2154" i="6"/>
  <c r="R2031" i="6"/>
  <c r="R2030" i="6"/>
  <c r="R1987" i="6"/>
  <c r="R1986" i="6"/>
  <c r="R1943" i="6"/>
  <c r="R1942" i="6"/>
  <c r="R1899" i="6"/>
  <c r="R1898" i="6"/>
  <c r="R1855" i="6"/>
  <c r="R1854" i="6"/>
  <c r="R1811" i="6"/>
  <c r="R1810" i="6"/>
  <c r="R1767" i="6"/>
  <c r="R1766" i="6"/>
  <c r="R1743" i="6"/>
  <c r="R1742" i="6"/>
  <c r="R1699" i="6"/>
  <c r="R1698" i="6"/>
  <c r="R1655" i="6"/>
  <c r="R1654" i="6"/>
  <c r="R1611" i="6"/>
  <c r="R1610" i="6"/>
  <c r="R1567" i="6"/>
  <c r="R1566" i="6"/>
  <c r="R1523" i="6"/>
  <c r="R1522" i="6"/>
  <c r="R1479" i="6"/>
  <c r="R1478" i="6"/>
  <c r="R1443" i="6"/>
  <c r="R1442" i="6"/>
  <c r="R1399" i="6"/>
  <c r="R1398" i="6"/>
  <c r="R1355" i="6"/>
  <c r="R1354" i="6"/>
  <c r="R1311" i="6"/>
  <c r="R1310" i="6"/>
  <c r="R1287" i="6"/>
  <c r="R1286" i="6"/>
  <c r="R1243" i="6"/>
  <c r="R1242" i="6"/>
  <c r="R1199" i="6"/>
  <c r="R1198" i="6"/>
  <c r="R1155" i="6"/>
  <c r="R1154" i="6"/>
  <c r="R1111" i="6"/>
  <c r="R1110" i="6"/>
  <c r="R1067" i="6"/>
  <c r="R1066" i="6"/>
  <c r="R1023" i="6"/>
  <c r="R1022" i="6"/>
  <c r="R935" i="6"/>
  <c r="R934" i="6"/>
  <c r="R891" i="6"/>
  <c r="R890" i="6"/>
  <c r="R847" i="6"/>
  <c r="R846" i="6"/>
  <c r="R803" i="6"/>
  <c r="R802" i="6"/>
  <c r="R759" i="6"/>
  <c r="R758" i="6"/>
  <c r="R715" i="6"/>
  <c r="R714" i="6"/>
  <c r="R691" i="6"/>
  <c r="R690" i="6"/>
  <c r="R647" i="6"/>
  <c r="R646" i="6"/>
  <c r="R603" i="6"/>
  <c r="R602" i="6"/>
  <c r="R575" i="6"/>
  <c r="R574" i="6"/>
  <c r="R551" i="6"/>
  <c r="R550" i="6"/>
  <c r="R507" i="6"/>
  <c r="R506" i="6"/>
  <c r="R463" i="6"/>
  <c r="R462" i="6"/>
  <c r="R419" i="6"/>
  <c r="R418" i="6"/>
  <c r="R375" i="6"/>
  <c r="R374" i="6"/>
  <c r="R343" i="6"/>
  <c r="R342" i="6"/>
  <c r="R299" i="6"/>
  <c r="R298" i="6"/>
  <c r="R255" i="6"/>
  <c r="R254" i="6"/>
  <c r="R211" i="6"/>
  <c r="R210" i="6"/>
  <c r="R167" i="6"/>
  <c r="R166" i="6"/>
  <c r="R147" i="6"/>
  <c r="R146" i="6"/>
  <c r="R103" i="6"/>
  <c r="R102" i="6"/>
  <c r="R83" i="6"/>
  <c r="R82" i="6"/>
  <c r="R1074" i="10"/>
  <c r="R1073" i="10"/>
  <c r="R1030" i="10"/>
  <c r="R1029" i="10"/>
  <c r="R986" i="10"/>
  <c r="R985" i="10"/>
  <c r="R942" i="10"/>
  <c r="R941" i="10"/>
  <c r="R898" i="10"/>
  <c r="R897" i="10"/>
  <c r="R854" i="10"/>
  <c r="R853" i="10"/>
  <c r="R814" i="10"/>
  <c r="R813" i="10"/>
  <c r="R770" i="10"/>
  <c r="R769" i="10"/>
  <c r="R726" i="10"/>
  <c r="R725" i="10"/>
  <c r="R682" i="10"/>
  <c r="R681" i="10"/>
  <c r="R638" i="10"/>
  <c r="R637" i="10"/>
  <c r="R594" i="10"/>
  <c r="R593" i="10"/>
  <c r="R550" i="10"/>
  <c r="R549" i="10"/>
  <c r="R506" i="10"/>
  <c r="R505" i="10"/>
  <c r="R462" i="10"/>
  <c r="R461" i="10"/>
  <c r="R418" i="10"/>
  <c r="R417" i="10"/>
  <c r="R374" i="10"/>
  <c r="R373" i="10"/>
  <c r="R330" i="10"/>
  <c r="R329" i="10"/>
  <c r="R286" i="10"/>
  <c r="R285" i="10"/>
  <c r="R242" i="10"/>
  <c r="R241" i="10"/>
  <c r="R198" i="10"/>
  <c r="R197" i="10"/>
  <c r="R154" i="10"/>
  <c r="R153" i="10"/>
  <c r="R130" i="10"/>
  <c r="R129" i="10"/>
  <c r="R86" i="10"/>
  <c r="R85" i="10"/>
  <c r="R42" i="10"/>
  <c r="R41" i="10"/>
  <c r="R90" i="11"/>
  <c r="R89" i="11"/>
  <c r="R54" i="11"/>
  <c r="R53" i="11"/>
  <c r="R26" i="11"/>
  <c r="R25" i="11"/>
  <c r="R39" i="6"/>
  <c r="R38" i="6"/>
  <c r="R62" i="11" l="1"/>
  <c r="R61" i="11"/>
  <c r="R66" i="11"/>
  <c r="R65" i="11"/>
  <c r="R70" i="11"/>
  <c r="R69" i="11"/>
  <c r="R74" i="11"/>
  <c r="R73" i="11"/>
  <c r="R78" i="11"/>
  <c r="R77" i="11"/>
  <c r="R1070" i="10"/>
  <c r="R1069" i="10"/>
  <c r="R1026" i="10"/>
  <c r="R1025" i="10"/>
  <c r="R982" i="10"/>
  <c r="R981" i="10"/>
  <c r="R938" i="10"/>
  <c r="R937" i="10"/>
  <c r="R894" i="10"/>
  <c r="R893" i="10"/>
  <c r="R850" i="10"/>
  <c r="R849" i="10"/>
  <c r="R810" i="10"/>
  <c r="R809" i="10"/>
  <c r="R766" i="10"/>
  <c r="R765" i="10"/>
  <c r="R722" i="10"/>
  <c r="R721" i="10"/>
  <c r="R678" i="10"/>
  <c r="R677" i="10"/>
  <c r="R634" i="10"/>
  <c r="R633" i="10"/>
  <c r="R590" i="10"/>
  <c r="R589" i="10"/>
  <c r="R546" i="10"/>
  <c r="R545" i="10"/>
  <c r="R502" i="10"/>
  <c r="R501" i="10"/>
  <c r="R458" i="10"/>
  <c r="R457" i="10"/>
  <c r="R414" i="10"/>
  <c r="R413" i="10"/>
  <c r="R370" i="10"/>
  <c r="R369" i="10"/>
  <c r="R326" i="10"/>
  <c r="R325" i="10"/>
  <c r="R282" i="10"/>
  <c r="R281" i="10"/>
  <c r="R238" i="10"/>
  <c r="R237" i="10"/>
  <c r="R194" i="10"/>
  <c r="R193" i="10"/>
  <c r="R150" i="10"/>
  <c r="R149" i="10"/>
  <c r="R126" i="10"/>
  <c r="R125" i="10"/>
  <c r="R82" i="10"/>
  <c r="R81" i="10"/>
  <c r="R38" i="10"/>
  <c r="R37" i="10"/>
  <c r="R86" i="11"/>
  <c r="R85" i="11"/>
  <c r="R50" i="11"/>
  <c r="R49" i="11"/>
  <c r="R22" i="11"/>
  <c r="R21" i="11"/>
  <c r="R2283" i="6"/>
  <c r="R2282" i="6"/>
  <c r="R2239" i="6"/>
  <c r="R2238" i="6"/>
  <c r="R2195" i="6"/>
  <c r="R2194" i="6"/>
  <c r="R2151" i="6"/>
  <c r="R2150" i="6"/>
  <c r="R2111" i="6"/>
  <c r="R2110" i="6"/>
  <c r="R2071" i="6"/>
  <c r="R2070" i="6"/>
  <c r="R2027" i="6"/>
  <c r="R2026" i="6"/>
  <c r="R1983" i="6"/>
  <c r="R1982" i="6"/>
  <c r="R1939" i="6"/>
  <c r="R1938" i="6"/>
  <c r="R1895" i="6"/>
  <c r="R1894" i="6"/>
  <c r="R1851" i="6"/>
  <c r="R1850" i="6"/>
  <c r="R1807" i="6"/>
  <c r="R1806" i="6"/>
  <c r="R1763" i="6"/>
  <c r="R1762" i="6"/>
  <c r="R1739" i="6"/>
  <c r="R1738" i="6"/>
  <c r="R1695" i="6"/>
  <c r="R1694" i="6"/>
  <c r="R1651" i="6"/>
  <c r="R1650" i="6"/>
  <c r="R1607" i="6"/>
  <c r="R1606" i="6"/>
  <c r="R1563" i="6"/>
  <c r="R1562" i="6"/>
  <c r="R1519" i="6"/>
  <c r="R1518" i="6"/>
  <c r="R1475" i="6"/>
  <c r="R1474" i="6"/>
  <c r="R1439" i="6"/>
  <c r="R1438" i="6"/>
  <c r="R1395" i="6"/>
  <c r="R1394" i="6"/>
  <c r="R1351" i="6"/>
  <c r="R1350" i="6"/>
  <c r="R1307" i="6"/>
  <c r="R1306" i="6"/>
  <c r="R1283" i="6"/>
  <c r="R1282" i="6"/>
  <c r="R1239" i="6"/>
  <c r="R1238" i="6"/>
  <c r="R1195" i="6"/>
  <c r="R1194" i="6"/>
  <c r="R1151" i="6"/>
  <c r="R1150" i="6"/>
  <c r="R1107" i="6"/>
  <c r="R1106" i="6"/>
  <c r="R1063" i="6"/>
  <c r="R1062" i="6"/>
  <c r="R1019" i="6"/>
  <c r="R1018" i="6"/>
  <c r="R975" i="6"/>
  <c r="R974" i="6"/>
  <c r="R931" i="6"/>
  <c r="R930" i="6"/>
  <c r="R887" i="6"/>
  <c r="R886" i="6"/>
  <c r="R843" i="6"/>
  <c r="R842" i="6"/>
  <c r="R799" i="6"/>
  <c r="R798" i="6"/>
  <c r="R755" i="6"/>
  <c r="R754" i="6"/>
  <c r="R711" i="6"/>
  <c r="R710" i="6"/>
  <c r="R687" i="6"/>
  <c r="R686" i="6"/>
  <c r="R643" i="6"/>
  <c r="R642" i="6"/>
  <c r="R599" i="6"/>
  <c r="R598" i="6"/>
  <c r="R571" i="6"/>
  <c r="R570" i="6"/>
  <c r="R547" i="6"/>
  <c r="R546" i="6"/>
  <c r="R503" i="6"/>
  <c r="R502" i="6"/>
  <c r="R459" i="6"/>
  <c r="R458" i="6"/>
  <c r="R415" i="6"/>
  <c r="R414" i="6"/>
  <c r="R371" i="6"/>
  <c r="R370" i="6"/>
  <c r="R339" i="6"/>
  <c r="R338" i="6"/>
  <c r="R295" i="6"/>
  <c r="R294" i="6"/>
  <c r="R251" i="6"/>
  <c r="R250" i="6"/>
  <c r="R207" i="6"/>
  <c r="R206" i="6"/>
  <c r="R163" i="6"/>
  <c r="R162" i="6"/>
  <c r="R143" i="6"/>
  <c r="R142" i="6"/>
  <c r="R99" i="6"/>
  <c r="R98" i="6"/>
  <c r="R79" i="6"/>
  <c r="R78" i="6"/>
  <c r="R35" i="6"/>
  <c r="R34" i="6"/>
  <c r="R18" i="11"/>
  <c r="R17" i="11"/>
  <c r="R82" i="11"/>
  <c r="R81" i="11"/>
  <c r="R46" i="11"/>
  <c r="R45" i="11"/>
  <c r="R122" i="10"/>
  <c r="R121" i="10"/>
  <c r="R34" i="10"/>
  <c r="R33" i="10"/>
  <c r="R78" i="10"/>
  <c r="R77" i="10"/>
  <c r="R146" i="10"/>
  <c r="R145" i="10"/>
  <c r="R190" i="10"/>
  <c r="R189" i="10"/>
  <c r="R234" i="10"/>
  <c r="R233" i="10"/>
  <c r="R278" i="10"/>
  <c r="R277" i="10"/>
  <c r="R322" i="10"/>
  <c r="R321" i="10"/>
  <c r="R366" i="10"/>
  <c r="R365" i="10"/>
  <c r="R410" i="10"/>
  <c r="R409" i="10"/>
  <c r="R454" i="10"/>
  <c r="R453" i="10"/>
  <c r="R498" i="10"/>
  <c r="R497" i="10"/>
  <c r="R542" i="10"/>
  <c r="R541" i="10"/>
  <c r="R586" i="10"/>
  <c r="R585" i="10"/>
  <c r="R630" i="10"/>
  <c r="R629" i="10"/>
  <c r="R674" i="10"/>
  <c r="R673" i="10"/>
  <c r="R718" i="10"/>
  <c r="R717" i="10"/>
  <c r="R762" i="10"/>
  <c r="R761" i="10"/>
  <c r="R806" i="10"/>
  <c r="R805" i="10"/>
  <c r="R846" i="10"/>
  <c r="R845" i="10"/>
  <c r="R890" i="10"/>
  <c r="R889" i="10"/>
  <c r="R934" i="10"/>
  <c r="R933" i="10"/>
  <c r="R978" i="10"/>
  <c r="R977" i="10"/>
  <c r="R1022" i="10"/>
  <c r="R1021" i="10"/>
  <c r="R1066" i="10"/>
  <c r="R1065" i="10"/>
  <c r="R2279" i="6"/>
  <c r="R2278" i="6"/>
  <c r="R2235" i="6"/>
  <c r="R2234" i="6"/>
  <c r="R2191" i="6"/>
  <c r="R2190" i="6"/>
  <c r="R2147" i="6"/>
  <c r="R2146" i="6"/>
  <c r="R2023" i="6"/>
  <c r="R2022" i="6"/>
  <c r="R1979" i="6"/>
  <c r="R1978" i="6"/>
  <c r="R1935" i="6"/>
  <c r="R1934" i="6"/>
  <c r="R1891" i="6"/>
  <c r="R1890" i="6"/>
  <c r="R1847" i="6"/>
  <c r="R1846" i="6"/>
  <c r="R1803" i="6"/>
  <c r="R1802" i="6"/>
  <c r="R1759" i="6"/>
  <c r="R1758" i="6"/>
  <c r="R1735" i="6"/>
  <c r="R1734" i="6"/>
  <c r="R1691" i="6"/>
  <c r="R1690" i="6"/>
  <c r="R1647" i="6"/>
  <c r="R1646" i="6"/>
  <c r="R1603" i="6"/>
  <c r="R1602" i="6"/>
  <c r="R1559" i="6"/>
  <c r="R1558" i="6"/>
  <c r="R1515" i="6"/>
  <c r="R1514" i="6"/>
  <c r="R1471" i="6"/>
  <c r="R1470" i="6"/>
  <c r="R1435" i="6"/>
  <c r="R1434" i="6"/>
  <c r="R1391" i="6"/>
  <c r="R1390" i="6"/>
  <c r="R1347" i="6"/>
  <c r="R1346" i="6"/>
  <c r="R1303" i="6"/>
  <c r="R1302" i="6"/>
  <c r="R1279" i="6"/>
  <c r="R1278" i="6"/>
  <c r="R1235" i="6"/>
  <c r="R1234" i="6"/>
  <c r="R1191" i="6"/>
  <c r="R1190" i="6"/>
  <c r="R1147" i="6"/>
  <c r="R1146" i="6"/>
  <c r="R1103" i="6"/>
  <c r="R1102" i="6"/>
  <c r="R1059" i="6"/>
  <c r="R1058" i="6"/>
  <c r="R1015" i="6"/>
  <c r="R1014" i="6"/>
  <c r="R971" i="6"/>
  <c r="R970" i="6"/>
  <c r="R927" i="6"/>
  <c r="R926" i="6"/>
  <c r="R883" i="6"/>
  <c r="R882" i="6"/>
  <c r="R839" i="6"/>
  <c r="R838" i="6"/>
  <c r="R795" i="6"/>
  <c r="R794" i="6"/>
  <c r="R751" i="6"/>
  <c r="R750" i="6"/>
  <c r="R707" i="6"/>
  <c r="R706" i="6"/>
  <c r="R683" i="6"/>
  <c r="R682" i="6"/>
  <c r="R639" i="6"/>
  <c r="R638" i="6"/>
  <c r="R595" i="6"/>
  <c r="R594" i="6"/>
  <c r="R567" i="6"/>
  <c r="R566" i="6"/>
  <c r="R543" i="6"/>
  <c r="R542" i="6"/>
  <c r="R499" i="6"/>
  <c r="R498" i="6"/>
  <c r="R455" i="6"/>
  <c r="R454" i="6"/>
  <c r="R411" i="6"/>
  <c r="R410" i="6"/>
  <c r="R367" i="6"/>
  <c r="R366" i="6"/>
  <c r="R335" i="6"/>
  <c r="R334" i="6"/>
  <c r="R291" i="6"/>
  <c r="R290" i="6"/>
  <c r="R247" i="6"/>
  <c r="R246" i="6"/>
  <c r="R203" i="6"/>
  <c r="R202" i="6"/>
  <c r="R159" i="6"/>
  <c r="R158" i="6"/>
  <c r="R139" i="6"/>
  <c r="R138" i="6"/>
  <c r="R95" i="6"/>
  <c r="R94" i="6"/>
  <c r="R75" i="6"/>
  <c r="R74" i="6"/>
  <c r="R31" i="6"/>
  <c r="R30" i="6"/>
  <c r="R42" i="11"/>
  <c r="R41" i="11"/>
  <c r="R38" i="11"/>
  <c r="R37" i="11"/>
  <c r="R34" i="11"/>
  <c r="R33" i="11"/>
  <c r="R14" i="11"/>
  <c r="R13" i="11"/>
  <c r="R10" i="11"/>
  <c r="R9" i="11"/>
  <c r="R6" i="11"/>
  <c r="R5" i="11"/>
  <c r="R570" i="10"/>
  <c r="R569" i="10"/>
  <c r="R866" i="10"/>
  <c r="R865" i="10"/>
  <c r="R906" i="10"/>
  <c r="R905" i="10"/>
  <c r="R690" i="10"/>
  <c r="R689" i="10"/>
  <c r="R646" i="10"/>
  <c r="R645" i="10"/>
  <c r="R650" i="10"/>
  <c r="R649" i="10"/>
  <c r="R610" i="10"/>
  <c r="R609" i="10"/>
  <c r="R606" i="10"/>
  <c r="R605" i="10"/>
  <c r="R557" i="10"/>
  <c r="R514" i="10"/>
  <c r="R513" i="10"/>
  <c r="R490" i="10"/>
  <c r="R489" i="10"/>
  <c r="R486" i="10"/>
  <c r="R485" i="10"/>
  <c r="R478" i="10"/>
  <c r="R477" i="10"/>
  <c r="R314" i="10"/>
  <c r="R313" i="10"/>
  <c r="R226" i="10"/>
  <c r="R225" i="10"/>
  <c r="R27" i="6"/>
  <c r="R26" i="6"/>
  <c r="R23" i="6"/>
  <c r="R22" i="6"/>
  <c r="R19" i="6"/>
  <c r="R18" i="6"/>
  <c r="R15" i="6"/>
  <c r="R14" i="6"/>
  <c r="R11" i="6"/>
  <c r="R10" i="6"/>
  <c r="R7" i="6"/>
  <c r="R6" i="6"/>
  <c r="R1062" i="10"/>
  <c r="R1061" i="10"/>
  <c r="R1058" i="10"/>
  <c r="R1057" i="10"/>
  <c r="R1053" i="10"/>
  <c r="R1050" i="10"/>
  <c r="R1049" i="10"/>
  <c r="R1046" i="10"/>
  <c r="R1045" i="10"/>
  <c r="R1042" i="10"/>
  <c r="R1041" i="10"/>
  <c r="R1038" i="10"/>
  <c r="R1037" i="10"/>
  <c r="R1018" i="10"/>
  <c r="R1017" i="10"/>
  <c r="R1014" i="10"/>
  <c r="R1013" i="10"/>
  <c r="R1010" i="10"/>
  <c r="R1009" i="10"/>
  <c r="R1005" i="10"/>
  <c r="R1002" i="10"/>
  <c r="R1001" i="10"/>
  <c r="R998" i="10"/>
  <c r="R997" i="10"/>
  <c r="R994" i="10"/>
  <c r="R993" i="10"/>
  <c r="R974" i="10"/>
  <c r="R973" i="10"/>
  <c r="R970" i="10"/>
  <c r="R969" i="10"/>
  <c r="R966" i="10"/>
  <c r="R965" i="10"/>
  <c r="R962" i="10"/>
  <c r="R961" i="10"/>
  <c r="R958" i="10"/>
  <c r="R957" i="10"/>
  <c r="R954" i="10"/>
  <c r="R953" i="10"/>
  <c r="R950" i="10"/>
  <c r="R949" i="10"/>
  <c r="R930" i="10"/>
  <c r="R929" i="10"/>
  <c r="R926" i="10"/>
  <c r="R925" i="10"/>
  <c r="R914" i="10"/>
  <c r="R913" i="10"/>
  <c r="R910" i="10"/>
  <c r="R909" i="10"/>
  <c r="R886" i="10"/>
  <c r="R885" i="10"/>
  <c r="R882" i="10"/>
  <c r="R881" i="10"/>
  <c r="R878" i="10"/>
  <c r="R877" i="10"/>
  <c r="R874" i="10"/>
  <c r="R873" i="10"/>
  <c r="R870" i="10"/>
  <c r="R869" i="10"/>
  <c r="R862" i="10"/>
  <c r="R861" i="10"/>
  <c r="R842" i="10"/>
  <c r="R841" i="10"/>
  <c r="R838" i="10"/>
  <c r="R837" i="10"/>
  <c r="R834" i="10"/>
  <c r="R833" i="10"/>
  <c r="R830" i="10"/>
  <c r="R829" i="10"/>
  <c r="R826" i="10"/>
  <c r="R825" i="10"/>
  <c r="R822" i="10"/>
  <c r="R821" i="10"/>
  <c r="R802" i="10"/>
  <c r="R801" i="10"/>
  <c r="R798" i="10"/>
  <c r="R797" i="10"/>
  <c r="R794" i="10"/>
  <c r="R793" i="10"/>
  <c r="R790" i="10"/>
  <c r="R789" i="10"/>
  <c r="R786" i="10"/>
  <c r="R785" i="10"/>
  <c r="R782" i="10"/>
  <c r="R781" i="10"/>
  <c r="R778" i="10"/>
  <c r="R777" i="10"/>
  <c r="R758" i="10"/>
  <c r="R757" i="10"/>
  <c r="R754" i="10"/>
  <c r="R753" i="10"/>
  <c r="R750" i="10"/>
  <c r="R749" i="10"/>
  <c r="R746" i="10"/>
  <c r="R745" i="10"/>
  <c r="R742" i="10"/>
  <c r="R741" i="10"/>
  <c r="R738" i="10"/>
  <c r="R737" i="10"/>
  <c r="R734" i="10"/>
  <c r="R733" i="10"/>
  <c r="R714" i="10"/>
  <c r="R713" i="10"/>
  <c r="R710" i="10"/>
  <c r="R709" i="10"/>
  <c r="R706" i="10"/>
  <c r="R705" i="10"/>
  <c r="R702" i="10"/>
  <c r="R701" i="10"/>
  <c r="R698" i="10"/>
  <c r="R697" i="10"/>
  <c r="R694" i="10"/>
  <c r="R693" i="10"/>
  <c r="R670" i="10"/>
  <c r="R669" i="10"/>
  <c r="R666" i="10"/>
  <c r="R665" i="10"/>
  <c r="R662" i="10"/>
  <c r="R661" i="10"/>
  <c r="R658" i="10"/>
  <c r="R657" i="10"/>
  <c r="R654" i="10"/>
  <c r="R653" i="10"/>
  <c r="R626" i="10"/>
  <c r="R625" i="10"/>
  <c r="R622" i="10"/>
  <c r="R621" i="10"/>
  <c r="R618" i="10"/>
  <c r="R617" i="10"/>
  <c r="R614" i="10"/>
  <c r="R613" i="10"/>
  <c r="R602" i="10"/>
  <c r="R601" i="10"/>
  <c r="R582" i="10"/>
  <c r="R581" i="10"/>
  <c r="R578" i="10"/>
  <c r="R577" i="10"/>
  <c r="R574" i="10"/>
  <c r="R573" i="10"/>
  <c r="R566" i="10"/>
  <c r="R565" i="10"/>
  <c r="R562" i="10"/>
  <c r="R561" i="10"/>
  <c r="R538" i="10"/>
  <c r="R537" i="10"/>
  <c r="R534" i="10"/>
  <c r="R533" i="10"/>
  <c r="R530" i="10"/>
  <c r="R529" i="10"/>
  <c r="R526" i="10"/>
  <c r="R525" i="10"/>
  <c r="R522" i="10"/>
  <c r="R521" i="10"/>
  <c r="R518" i="10"/>
  <c r="R517" i="10"/>
  <c r="R494" i="10"/>
  <c r="R493" i="10"/>
  <c r="R482" i="10"/>
  <c r="R481" i="10"/>
  <c r="R474" i="10"/>
  <c r="R473" i="10"/>
  <c r="R470" i="10"/>
  <c r="R469" i="10"/>
  <c r="R450" i="10"/>
  <c r="R449" i="10"/>
  <c r="R446" i="10"/>
  <c r="R445" i="10"/>
  <c r="R442" i="10"/>
  <c r="R441" i="10"/>
  <c r="R438" i="10"/>
  <c r="R437" i="10"/>
  <c r="R434" i="10"/>
  <c r="R433" i="10"/>
  <c r="R430" i="10"/>
  <c r="R429" i="10"/>
  <c r="R425" i="10"/>
  <c r="R406" i="10"/>
  <c r="R405" i="10"/>
  <c r="R402" i="10"/>
  <c r="R401" i="10"/>
  <c r="R398" i="10"/>
  <c r="R397" i="10"/>
  <c r="R394" i="10"/>
  <c r="R393" i="10"/>
  <c r="R390" i="10"/>
  <c r="R389" i="10"/>
  <c r="R386" i="10"/>
  <c r="R385" i="10"/>
  <c r="R382" i="10"/>
  <c r="R381" i="10"/>
  <c r="R362" i="10"/>
  <c r="R361" i="10"/>
  <c r="R358" i="10"/>
  <c r="R357" i="10"/>
  <c r="R350" i="10"/>
  <c r="R349" i="10"/>
  <c r="R346" i="10"/>
  <c r="R345" i="10"/>
  <c r="R342" i="10"/>
  <c r="R341" i="10"/>
  <c r="R338" i="10"/>
  <c r="R337" i="10"/>
  <c r="R318" i="10"/>
  <c r="R317" i="10"/>
  <c r="R310" i="10"/>
  <c r="R309" i="10"/>
  <c r="R301" i="10"/>
  <c r="R298" i="10"/>
  <c r="R297" i="10"/>
  <c r="R294" i="10"/>
  <c r="R293" i="10"/>
  <c r="R274" i="10"/>
  <c r="R273" i="10"/>
  <c r="R270" i="10"/>
  <c r="R269" i="10"/>
  <c r="R266" i="10"/>
  <c r="R265" i="10"/>
  <c r="R262" i="10"/>
  <c r="R261" i="10"/>
  <c r="R258" i="10"/>
  <c r="R257" i="10"/>
  <c r="R254" i="10"/>
  <c r="R253" i="10"/>
  <c r="R250" i="10"/>
  <c r="R249" i="10"/>
  <c r="R229" i="10"/>
  <c r="R222" i="10"/>
  <c r="R221" i="10"/>
  <c r="R218" i="10"/>
  <c r="R217" i="10"/>
  <c r="R214" i="10"/>
  <c r="R213" i="10"/>
  <c r="R210" i="10"/>
  <c r="R209" i="10"/>
  <c r="R206" i="10"/>
  <c r="R205" i="10"/>
  <c r="R186" i="10"/>
  <c r="R185" i="10"/>
  <c r="R182" i="10"/>
  <c r="R181" i="10"/>
  <c r="R178" i="10"/>
  <c r="R177" i="10"/>
  <c r="R174" i="10"/>
  <c r="R173" i="10"/>
  <c r="R170" i="10"/>
  <c r="R169" i="10"/>
  <c r="R165" i="10"/>
  <c r="R162" i="10"/>
  <c r="R161" i="10"/>
  <c r="R142" i="10"/>
  <c r="R141" i="10"/>
  <c r="R138" i="10"/>
  <c r="R137" i="10"/>
  <c r="R118" i="10"/>
  <c r="R117" i="10"/>
  <c r="R114" i="10"/>
  <c r="R113" i="10"/>
  <c r="R110" i="10"/>
  <c r="R109" i="10"/>
  <c r="R105" i="10"/>
  <c r="R102" i="10"/>
  <c r="R101" i="10"/>
  <c r="R97" i="10"/>
  <c r="R94" i="10"/>
  <c r="R93" i="10"/>
  <c r="R74" i="10"/>
  <c r="R73" i="10"/>
  <c r="R70" i="10"/>
  <c r="R69" i="10"/>
  <c r="R66" i="10"/>
  <c r="R65" i="10"/>
  <c r="R62" i="10"/>
  <c r="R61" i="10"/>
  <c r="R58" i="10"/>
  <c r="R57" i="10"/>
  <c r="R54" i="10"/>
  <c r="R53" i="10"/>
  <c r="R50" i="10"/>
  <c r="R49" i="10"/>
  <c r="R30" i="10"/>
  <c r="R29" i="10"/>
  <c r="R26" i="10"/>
  <c r="R25" i="10"/>
  <c r="R22" i="10"/>
  <c r="R21" i="10"/>
  <c r="R18" i="10"/>
  <c r="R17" i="10"/>
  <c r="R14" i="10"/>
  <c r="R13" i="10"/>
  <c r="R10" i="10"/>
  <c r="R9" i="10"/>
  <c r="R6" i="10"/>
  <c r="R5" i="10"/>
  <c r="R2275" i="6"/>
  <c r="R2274" i="6"/>
  <c r="R2271" i="6"/>
  <c r="R2270" i="6"/>
  <c r="R2267" i="6"/>
  <c r="R2266" i="6"/>
  <c r="R2263" i="6"/>
  <c r="R2262" i="6"/>
  <c r="R2255" i="6"/>
  <c r="R2254" i="6"/>
  <c r="R2251" i="6"/>
  <c r="R2250" i="6"/>
  <c r="R2231" i="6"/>
  <c r="R2230" i="6"/>
  <c r="R2227" i="6"/>
  <c r="R2226" i="6"/>
  <c r="R2223" i="6"/>
  <c r="R2222" i="6"/>
  <c r="R2219" i="6"/>
  <c r="R2218" i="6"/>
  <c r="R2215" i="6"/>
  <c r="R2214" i="6"/>
  <c r="R2211" i="6"/>
  <c r="R2210" i="6"/>
  <c r="R2207" i="6"/>
  <c r="R2206" i="6"/>
  <c r="R2187" i="6"/>
  <c r="R2186" i="6"/>
  <c r="R2183" i="6"/>
  <c r="R2182" i="6"/>
  <c r="R2179" i="6"/>
  <c r="R2178" i="6"/>
  <c r="R2175" i="6"/>
  <c r="R2174" i="6"/>
  <c r="R2171" i="6"/>
  <c r="R2170" i="6"/>
  <c r="R2167" i="6"/>
  <c r="R2166" i="6"/>
  <c r="R2163" i="6"/>
  <c r="R2162" i="6"/>
  <c r="R2143" i="6"/>
  <c r="R2142" i="6"/>
  <c r="R2139" i="6"/>
  <c r="R2138" i="6"/>
  <c r="R2135" i="6"/>
  <c r="R2134" i="6"/>
  <c r="R2131" i="6"/>
  <c r="R2130" i="6"/>
  <c r="R2127" i="6"/>
  <c r="R2126" i="6"/>
  <c r="R2123" i="6"/>
  <c r="R2122" i="6"/>
  <c r="R2119" i="6"/>
  <c r="R2118" i="6"/>
  <c r="R2103" i="6"/>
  <c r="R2102" i="6"/>
  <c r="R2099" i="6"/>
  <c r="R2098" i="6"/>
  <c r="R2095" i="6"/>
  <c r="R2094" i="6"/>
  <c r="R2091" i="6"/>
  <c r="R2090" i="6"/>
  <c r="R2087" i="6"/>
  <c r="R2086" i="6"/>
  <c r="R2083" i="6"/>
  <c r="R2082" i="6"/>
  <c r="R2078" i="6"/>
  <c r="R2063" i="6"/>
  <c r="R2062" i="6"/>
  <c r="R2059" i="6"/>
  <c r="R2058" i="6"/>
  <c r="R2055" i="6"/>
  <c r="R2054" i="6"/>
  <c r="R2051" i="6"/>
  <c r="R2050" i="6"/>
  <c r="R2047" i="6"/>
  <c r="R2046" i="6"/>
  <c r="R2043" i="6"/>
  <c r="R2042" i="6"/>
  <c r="R2038" i="6"/>
  <c r="R2019" i="6"/>
  <c r="R2018" i="6"/>
  <c r="R2015" i="6"/>
  <c r="R2014" i="6"/>
  <c r="R2011" i="6"/>
  <c r="R2010" i="6"/>
  <c r="R2007" i="6"/>
  <c r="R2006" i="6"/>
  <c r="R2003" i="6"/>
  <c r="R2002" i="6"/>
  <c r="R1999" i="6"/>
  <c r="R1998" i="6"/>
  <c r="R1995" i="6"/>
  <c r="R1994" i="6"/>
  <c r="R1975" i="6"/>
  <c r="R1974" i="6"/>
  <c r="R1971" i="6"/>
  <c r="R1970" i="6"/>
  <c r="R1967" i="6"/>
  <c r="R1966" i="6"/>
  <c r="R1963" i="6"/>
  <c r="R1962" i="6"/>
  <c r="R1959" i="6"/>
  <c r="R1958" i="6"/>
  <c r="R1955" i="6"/>
  <c r="R1954" i="6"/>
  <c r="R1951" i="6"/>
  <c r="R1950" i="6"/>
  <c r="R1931" i="6"/>
  <c r="R1930" i="6"/>
  <c r="R1927" i="6"/>
  <c r="R1926" i="6"/>
  <c r="R1923" i="6"/>
  <c r="R1922" i="6"/>
  <c r="R1919" i="6"/>
  <c r="R1918" i="6"/>
  <c r="R1915" i="6"/>
  <c r="R1914" i="6"/>
  <c r="R1911" i="6"/>
  <c r="R1910" i="6"/>
  <c r="R1907" i="6"/>
  <c r="R1906" i="6"/>
  <c r="R1887" i="6"/>
  <c r="R1886" i="6"/>
  <c r="R1883" i="6"/>
  <c r="R1882" i="6"/>
  <c r="R1879" i="6"/>
  <c r="R1878" i="6"/>
  <c r="R1875" i="6"/>
  <c r="R1874" i="6"/>
  <c r="R1871" i="6"/>
  <c r="R1870" i="6"/>
  <c r="R1867" i="6"/>
  <c r="R1866" i="6"/>
  <c r="R1863" i="6"/>
  <c r="R1862" i="6"/>
  <c r="R1843" i="6"/>
  <c r="R1842" i="6"/>
  <c r="R1839" i="6"/>
  <c r="R1838" i="6"/>
  <c r="R1835" i="6"/>
  <c r="R1834" i="6"/>
  <c r="R1831" i="6"/>
  <c r="R1830" i="6"/>
  <c r="R1827" i="6"/>
  <c r="R1826" i="6"/>
  <c r="R1819" i="6"/>
  <c r="R1818" i="6"/>
  <c r="R1799" i="6"/>
  <c r="R1798" i="6"/>
  <c r="R1795" i="6"/>
  <c r="R1794" i="6"/>
  <c r="R1791" i="6"/>
  <c r="R1790" i="6"/>
  <c r="R1787" i="6"/>
  <c r="R1786" i="6"/>
  <c r="R1783" i="6"/>
  <c r="R1782" i="6"/>
  <c r="R1779" i="6"/>
  <c r="R1778" i="6"/>
  <c r="R1775" i="6"/>
  <c r="R1774" i="6"/>
  <c r="R1755" i="6"/>
  <c r="R1754" i="6"/>
  <c r="R1751" i="6"/>
  <c r="R1750" i="6"/>
  <c r="R1731" i="6"/>
  <c r="R1730" i="6"/>
  <c r="R1727" i="6"/>
  <c r="R1726" i="6"/>
  <c r="R1722" i="6"/>
  <c r="R1719" i="6"/>
  <c r="R1718" i="6"/>
  <c r="R1711" i="6"/>
  <c r="R1710" i="6"/>
  <c r="R1706" i="6"/>
  <c r="R1687" i="6"/>
  <c r="R1686" i="6"/>
  <c r="R1683" i="6"/>
  <c r="R1682" i="6"/>
  <c r="R1679" i="6"/>
  <c r="R1678" i="6"/>
  <c r="R1675" i="6"/>
  <c r="R1674" i="6"/>
  <c r="R1671" i="6"/>
  <c r="R1670" i="6"/>
  <c r="R1667" i="6"/>
  <c r="R1666" i="6"/>
  <c r="R1663" i="6"/>
  <c r="R1662" i="6"/>
  <c r="R1643" i="6"/>
  <c r="R1642" i="6"/>
  <c r="R1639" i="6"/>
  <c r="R1638" i="6"/>
  <c r="R1635" i="6"/>
  <c r="R1634" i="6"/>
  <c r="R1631" i="6"/>
  <c r="R1630" i="6"/>
  <c r="R1627" i="6"/>
  <c r="R1626" i="6"/>
  <c r="R1623" i="6"/>
  <c r="R1622" i="6"/>
  <c r="R1618" i="6"/>
  <c r="R1599" i="6"/>
  <c r="R1598" i="6"/>
  <c r="R1595" i="6"/>
  <c r="R1594" i="6"/>
  <c r="R1591" i="6"/>
  <c r="R1590" i="6"/>
  <c r="R1587" i="6"/>
  <c r="R1586" i="6"/>
  <c r="R1583" i="6"/>
  <c r="R1582" i="6"/>
  <c r="R1579" i="6"/>
  <c r="R1578" i="6"/>
  <c r="R1575" i="6"/>
  <c r="R1574" i="6"/>
  <c r="R1555" i="6"/>
  <c r="R1554" i="6"/>
  <c r="R1551" i="6"/>
  <c r="R1550" i="6"/>
  <c r="R1547" i="6"/>
  <c r="R1546" i="6"/>
  <c r="R1543" i="6"/>
  <c r="R1542" i="6"/>
  <c r="R1539" i="6"/>
  <c r="R1538" i="6"/>
  <c r="R1535" i="6"/>
  <c r="R1534" i="6"/>
  <c r="R1531" i="6"/>
  <c r="R1530" i="6"/>
  <c r="R1511" i="6"/>
  <c r="R1510" i="6"/>
  <c r="R1507" i="6"/>
  <c r="R1506" i="6"/>
  <c r="R1503" i="6"/>
  <c r="R1502" i="6"/>
  <c r="R1499" i="6"/>
  <c r="R1498" i="6"/>
  <c r="R1495" i="6"/>
  <c r="R1494" i="6"/>
  <c r="R1491" i="6"/>
  <c r="R1490" i="6"/>
  <c r="R1487" i="6"/>
  <c r="R1486" i="6"/>
  <c r="R1467" i="6"/>
  <c r="R1466" i="6"/>
  <c r="R1463" i="6"/>
  <c r="R1462" i="6"/>
  <c r="R1455" i="6"/>
  <c r="R1454" i="6"/>
  <c r="R1450" i="6"/>
  <c r="R1431" i="6"/>
  <c r="R1430" i="6"/>
  <c r="R1427" i="6"/>
  <c r="R1426" i="6"/>
  <c r="R1423" i="6"/>
  <c r="R1422" i="6"/>
  <c r="R1419" i="6"/>
  <c r="R1418" i="6"/>
  <c r="R1415" i="6"/>
  <c r="R1414" i="6"/>
  <c r="R1411" i="6"/>
  <c r="R1410" i="6"/>
  <c r="R1407" i="6"/>
  <c r="R1406" i="6"/>
  <c r="R1387" i="6"/>
  <c r="R1386" i="6"/>
  <c r="R1383" i="6"/>
  <c r="R1382" i="6"/>
  <c r="R1379" i="6"/>
  <c r="R1378" i="6"/>
  <c r="R1375" i="6"/>
  <c r="R1374" i="6"/>
  <c r="R1371" i="6"/>
  <c r="R1370" i="6"/>
  <c r="R1367" i="6"/>
  <c r="R1366" i="6"/>
  <c r="R1363" i="6"/>
  <c r="R1362" i="6"/>
  <c r="R1343" i="6"/>
  <c r="R1342" i="6"/>
  <c r="R1339" i="6"/>
  <c r="R1338" i="6"/>
  <c r="R1335" i="6"/>
  <c r="R1334" i="6"/>
  <c r="R1331" i="6"/>
  <c r="R1330" i="6"/>
  <c r="R1327" i="6"/>
  <c r="R1326" i="6"/>
  <c r="R1323" i="6"/>
  <c r="R1322" i="6"/>
  <c r="R1318" i="6"/>
  <c r="R1298" i="6"/>
  <c r="R1294" i="6"/>
  <c r="R1275" i="6"/>
  <c r="R1274" i="6"/>
  <c r="R1271" i="6"/>
  <c r="R1270" i="6"/>
  <c r="R1266" i="6"/>
  <c r="R1263" i="6"/>
  <c r="R1262" i="6"/>
  <c r="R1259" i="6"/>
  <c r="R1258" i="6"/>
  <c r="R1255" i="6"/>
  <c r="R1254" i="6"/>
  <c r="R1251" i="6"/>
  <c r="R1250" i="6"/>
  <c r="R1231" i="6"/>
  <c r="R1230" i="6"/>
  <c r="R1227" i="6"/>
  <c r="R1226" i="6"/>
  <c r="R1223" i="6"/>
  <c r="R1222" i="6"/>
  <c r="R1218" i="6"/>
  <c r="R1215" i="6"/>
  <c r="R1214" i="6"/>
  <c r="R1211" i="6"/>
  <c r="R1210" i="6"/>
  <c r="R1207" i="6"/>
  <c r="R1206" i="6"/>
  <c r="R1187" i="6"/>
  <c r="R1186" i="6"/>
  <c r="R1183" i="6"/>
  <c r="R1182" i="6"/>
  <c r="R1179" i="6"/>
  <c r="R1178" i="6"/>
  <c r="R1175" i="6"/>
  <c r="R1174" i="6"/>
  <c r="R1171" i="6"/>
  <c r="R1170" i="6"/>
  <c r="R1167" i="6"/>
  <c r="R1166" i="6"/>
  <c r="R1163" i="6"/>
  <c r="R1162" i="6"/>
  <c r="R1143" i="6"/>
  <c r="R1142" i="6"/>
  <c r="R1139" i="6"/>
  <c r="R1138" i="6"/>
  <c r="R1135" i="6"/>
  <c r="R1134" i="6"/>
  <c r="R1131" i="6"/>
  <c r="R1130" i="6"/>
  <c r="R1127" i="6"/>
  <c r="R1126" i="6"/>
  <c r="R1123" i="6"/>
  <c r="R1122" i="6"/>
  <c r="R1118" i="6"/>
  <c r="R1099" i="6"/>
  <c r="R1098" i="6"/>
  <c r="R1095" i="6"/>
  <c r="R1094" i="6"/>
  <c r="R1091" i="6"/>
  <c r="R1090" i="6"/>
  <c r="R1087" i="6"/>
  <c r="R1086" i="6"/>
  <c r="R1083" i="6"/>
  <c r="R1082" i="6"/>
  <c r="R1078" i="6"/>
  <c r="R1075" i="6"/>
  <c r="R1074" i="6"/>
  <c r="R1055" i="6"/>
  <c r="R1054" i="6"/>
  <c r="R1051" i="6"/>
  <c r="R1050" i="6"/>
  <c r="R1047" i="6"/>
  <c r="R1046" i="6"/>
  <c r="R1043" i="6"/>
  <c r="R1042" i="6"/>
  <c r="R1039" i="6"/>
  <c r="R1038" i="6"/>
  <c r="R1035" i="6"/>
  <c r="R1034" i="6"/>
  <c r="R1031" i="6"/>
  <c r="R1030" i="6"/>
  <c r="R986" i="6"/>
  <c r="R987" i="6"/>
  <c r="R990" i="6"/>
  <c r="R991" i="6"/>
  <c r="R994" i="6"/>
  <c r="R995" i="6"/>
  <c r="R998" i="6"/>
  <c r="R999" i="6"/>
  <c r="R1002" i="6"/>
  <c r="R1003" i="6"/>
  <c r="R1006" i="6"/>
  <c r="R1007" i="6"/>
  <c r="R1010" i="6"/>
  <c r="R1011" i="6"/>
  <c r="R967" i="6"/>
  <c r="R966" i="6"/>
  <c r="R963" i="6"/>
  <c r="R962" i="6"/>
  <c r="R959" i="6"/>
  <c r="R958" i="6"/>
  <c r="R955" i="6"/>
  <c r="R954" i="6"/>
  <c r="R951" i="6"/>
  <c r="R950" i="6"/>
  <c r="R947" i="6"/>
  <c r="R946" i="6"/>
  <c r="R943" i="6"/>
  <c r="R942" i="6"/>
  <c r="R923" i="6"/>
  <c r="R922" i="6"/>
  <c r="R919" i="6"/>
  <c r="R918" i="6"/>
  <c r="R915" i="6"/>
  <c r="R914" i="6"/>
  <c r="R911" i="6"/>
  <c r="R910" i="6"/>
  <c r="R907" i="6"/>
  <c r="R906" i="6"/>
  <c r="R903" i="6"/>
  <c r="R902" i="6"/>
  <c r="R898" i="6"/>
  <c r="R879" i="6"/>
  <c r="R878" i="6"/>
  <c r="R875" i="6"/>
  <c r="R874" i="6"/>
  <c r="R871" i="6"/>
  <c r="R870" i="6"/>
  <c r="R867" i="6"/>
  <c r="R866" i="6"/>
  <c r="R863" i="6"/>
  <c r="R862" i="6"/>
  <c r="R858" i="6"/>
  <c r="R854" i="6"/>
  <c r="R835" i="6"/>
  <c r="R834" i="6"/>
  <c r="R831" i="6"/>
  <c r="R830" i="6"/>
  <c r="R827" i="6"/>
  <c r="R826" i="6"/>
  <c r="R823" i="6"/>
  <c r="R822" i="6"/>
  <c r="R818" i="6"/>
  <c r="R814" i="6"/>
  <c r="R811" i="6"/>
  <c r="R810" i="6"/>
  <c r="R791" i="6"/>
  <c r="R790" i="6"/>
  <c r="R787" i="6"/>
  <c r="R786" i="6"/>
  <c r="R783" i="6"/>
  <c r="R782" i="6"/>
  <c r="R778" i="6"/>
  <c r="R775" i="6"/>
  <c r="R774" i="6"/>
  <c r="R771" i="6"/>
  <c r="R770" i="6"/>
  <c r="R747" i="6"/>
  <c r="R746" i="6"/>
  <c r="R743" i="6"/>
  <c r="R742" i="6"/>
  <c r="R739" i="6"/>
  <c r="R738" i="6"/>
  <c r="R735" i="6"/>
  <c r="R734" i="6"/>
  <c r="R731" i="6"/>
  <c r="R730" i="6"/>
  <c r="R727" i="6"/>
  <c r="R726" i="6"/>
  <c r="R722" i="6"/>
  <c r="R703" i="6"/>
  <c r="R702" i="6"/>
  <c r="R699" i="6"/>
  <c r="R698" i="6"/>
  <c r="R679" i="6"/>
  <c r="R678" i="6"/>
  <c r="R674" i="6"/>
  <c r="R667" i="6"/>
  <c r="R666" i="6"/>
  <c r="R662" i="6"/>
  <c r="R659" i="6"/>
  <c r="R658" i="6"/>
  <c r="R655" i="6"/>
  <c r="R654" i="6"/>
  <c r="R635" i="6"/>
  <c r="R634" i="6"/>
  <c r="R631" i="6"/>
  <c r="R630" i="6"/>
  <c r="R627" i="6"/>
  <c r="R626" i="6"/>
  <c r="R623" i="6"/>
  <c r="R622" i="6"/>
  <c r="R619" i="6"/>
  <c r="R618" i="6"/>
  <c r="R615" i="6"/>
  <c r="R614" i="6"/>
  <c r="R611" i="6"/>
  <c r="R610" i="6"/>
  <c r="R591" i="6"/>
  <c r="R590" i="6"/>
  <c r="R587" i="6"/>
  <c r="R586" i="6"/>
  <c r="R583" i="6"/>
  <c r="R582" i="6"/>
  <c r="R563" i="6"/>
  <c r="R562" i="6"/>
  <c r="R539" i="6"/>
  <c r="R538" i="6"/>
  <c r="R535" i="6"/>
  <c r="R534" i="6"/>
  <c r="R531" i="6"/>
  <c r="R530" i="6"/>
  <c r="R527" i="6"/>
  <c r="R526" i="6"/>
  <c r="R523" i="6"/>
  <c r="R522" i="6"/>
  <c r="R519" i="6"/>
  <c r="R518" i="6"/>
  <c r="R515" i="6"/>
  <c r="R514" i="6"/>
  <c r="R495" i="6"/>
  <c r="R494" i="6"/>
  <c r="R491" i="6"/>
  <c r="R490" i="6"/>
  <c r="R487" i="6"/>
  <c r="R486" i="6"/>
  <c r="R483" i="6"/>
  <c r="R482" i="6"/>
  <c r="R479" i="6"/>
  <c r="R478" i="6"/>
  <c r="R475" i="6"/>
  <c r="R474" i="6"/>
  <c r="R471" i="6"/>
  <c r="R470" i="6"/>
  <c r="R451" i="6"/>
  <c r="R450" i="6"/>
  <c r="R443" i="6"/>
  <c r="R442" i="6"/>
  <c r="R439" i="6"/>
  <c r="R438" i="6"/>
  <c r="R435" i="6"/>
  <c r="R434" i="6"/>
  <c r="R431" i="6"/>
  <c r="R430" i="6"/>
  <c r="R427" i="6"/>
  <c r="R426" i="6"/>
  <c r="R407" i="6"/>
  <c r="R406" i="6"/>
  <c r="R403" i="6"/>
  <c r="R402" i="6"/>
  <c r="R399" i="6"/>
  <c r="R398" i="6"/>
  <c r="R395" i="6"/>
  <c r="R394" i="6"/>
  <c r="R391" i="6"/>
  <c r="R390" i="6"/>
  <c r="R387" i="6"/>
  <c r="R386" i="6"/>
  <c r="R383" i="6"/>
  <c r="R382" i="6"/>
  <c r="R355" i="6"/>
  <c r="R354" i="6"/>
  <c r="R351" i="6"/>
  <c r="R350" i="6"/>
  <c r="R331" i="6"/>
  <c r="R330" i="6"/>
  <c r="R323" i="6"/>
  <c r="R322" i="6"/>
  <c r="R319" i="6"/>
  <c r="R318" i="6"/>
  <c r="R315" i="6"/>
  <c r="R314" i="6"/>
  <c r="R311" i="6"/>
  <c r="R310" i="6"/>
  <c r="R307" i="6"/>
  <c r="R306" i="6"/>
  <c r="R287" i="6"/>
  <c r="R286" i="6"/>
  <c r="R283" i="6"/>
  <c r="R282" i="6"/>
  <c r="R279" i="6"/>
  <c r="R278" i="6"/>
  <c r="R275" i="6"/>
  <c r="R274" i="6"/>
  <c r="R271" i="6"/>
  <c r="R270" i="6"/>
  <c r="R266" i="6"/>
  <c r="R263" i="6"/>
  <c r="R262" i="6"/>
  <c r="R127" i="6"/>
  <c r="R243" i="6"/>
  <c r="R242" i="6"/>
  <c r="R239" i="6"/>
  <c r="R238" i="6"/>
  <c r="R235" i="6"/>
  <c r="R234" i="6"/>
  <c r="R231" i="6"/>
  <c r="R230" i="6"/>
  <c r="R223" i="6"/>
  <c r="R222" i="6"/>
  <c r="R219" i="6"/>
  <c r="R218" i="6"/>
  <c r="R199" i="6"/>
  <c r="R198" i="6"/>
  <c r="R195" i="6"/>
  <c r="R194" i="6"/>
  <c r="R191" i="6"/>
  <c r="R190" i="6"/>
  <c r="R186" i="6"/>
  <c r="R183" i="6"/>
  <c r="R182" i="6"/>
  <c r="R179" i="6"/>
  <c r="R178" i="6"/>
  <c r="R175" i="6"/>
  <c r="R174" i="6"/>
  <c r="Q286" i="9"/>
  <c r="L286" i="9"/>
  <c r="H286" i="9"/>
  <c r="Q285" i="9"/>
  <c r="L285" i="9"/>
  <c r="H285" i="9"/>
  <c r="Q284" i="9"/>
  <c r="L284" i="9"/>
  <c r="H284" i="9"/>
  <c r="Q283" i="9"/>
  <c r="L283" i="9"/>
  <c r="H283" i="9"/>
  <c r="Q282" i="9"/>
  <c r="L282" i="9"/>
  <c r="H282" i="9"/>
  <c r="Q281" i="9"/>
  <c r="L281" i="9"/>
  <c r="H281" i="9"/>
  <c r="Q280" i="9"/>
  <c r="L280" i="9"/>
  <c r="H280" i="9"/>
  <c r="Q279" i="9"/>
  <c r="L279" i="9"/>
  <c r="H279" i="9"/>
  <c r="Q278" i="9"/>
  <c r="L278" i="9"/>
  <c r="H278" i="9"/>
  <c r="Q277" i="9"/>
  <c r="L277" i="9"/>
  <c r="H277" i="9"/>
  <c r="Q276" i="9"/>
  <c r="L276" i="9"/>
  <c r="Q38" i="9"/>
  <c r="R135" i="6"/>
  <c r="R134" i="6"/>
  <c r="R131" i="6"/>
  <c r="R130" i="6"/>
  <c r="R126" i="6"/>
  <c r="R123" i="6"/>
  <c r="R122" i="6"/>
  <c r="R119" i="6"/>
  <c r="R118" i="6"/>
  <c r="R115" i="6"/>
  <c r="R114" i="6"/>
  <c r="R111" i="6"/>
  <c r="R110" i="6"/>
  <c r="R91" i="6"/>
  <c r="R90" i="6"/>
  <c r="R71" i="6"/>
  <c r="R70" i="6"/>
  <c r="R67" i="6"/>
  <c r="R66" i="6"/>
  <c r="R63" i="6"/>
  <c r="R62" i="6"/>
  <c r="R59" i="6"/>
  <c r="R58" i="6"/>
  <c r="R55" i="6"/>
  <c r="R54" i="6"/>
  <c r="R51" i="6"/>
  <c r="R50" i="6"/>
  <c r="R47" i="6"/>
  <c r="R46" i="6"/>
</calcChain>
</file>

<file path=xl/sharedStrings.xml><?xml version="1.0" encoding="utf-8"?>
<sst xmlns="http://schemas.openxmlformats.org/spreadsheetml/2006/main" count="24107" uniqueCount="486">
  <si>
    <t>RN R4 Milíčov</t>
  </si>
  <si>
    <t>Teplota</t>
  </si>
  <si>
    <t>rozp.</t>
  </si>
  <si>
    <t>celk.</t>
  </si>
  <si>
    <t>datum odběru</t>
  </si>
  <si>
    <t>plocha</t>
  </si>
  <si>
    <t>vody</t>
  </si>
  <si>
    <t>vodiv.</t>
  </si>
  <si>
    <t>pH</t>
  </si>
  <si>
    <t>Zn</t>
  </si>
  <si>
    <t>Cu</t>
  </si>
  <si>
    <t>objem</t>
  </si>
  <si>
    <t>°C</t>
  </si>
  <si>
    <t>mg/l</t>
  </si>
  <si>
    <t>rybí hospodářství</t>
  </si>
  <si>
    <t>extenzivní chov</t>
  </si>
  <si>
    <t>-</t>
  </si>
  <si>
    <t>&gt;9</t>
  </si>
  <si>
    <t xml:space="preserve"> 6 - 9 </t>
  </si>
  <si>
    <t>NEK RP</t>
  </si>
  <si>
    <t>nájemce</t>
  </si>
  <si>
    <t>ČRS ÚSMP</t>
  </si>
  <si>
    <t>NV71/2003</t>
  </si>
  <si>
    <t>&lt;0.002</t>
  </si>
  <si>
    <t>&lt;0.05</t>
  </si>
  <si>
    <t>&lt;0.04</t>
  </si>
  <si>
    <t>Orientačním ukazatelem kvality vodního prostředí a přiměřenosti rybí obsádky je průhlednost vody, která by měla být vždy do 30.6. vyšší než 50 cm</t>
  </si>
  <si>
    <t>&lt;0.005</t>
  </si>
  <si>
    <t>měsíc</t>
  </si>
  <si>
    <t>1/08</t>
  </si>
  <si>
    <t>2/08</t>
  </si>
  <si>
    <t>3/08</t>
  </si>
  <si>
    <t>4/08</t>
  </si>
  <si>
    <t>5/08</t>
  </si>
  <si>
    <t>6/08</t>
  </si>
  <si>
    <t>7/08</t>
  </si>
  <si>
    <t>8/08</t>
  </si>
  <si>
    <t>9/08</t>
  </si>
  <si>
    <t>10/08</t>
  </si>
  <si>
    <t>11/08</t>
  </si>
  <si>
    <t>12/08</t>
  </si>
  <si>
    <t>průměr</t>
  </si>
  <si>
    <t>cm</t>
  </si>
  <si>
    <t>celoroční</t>
  </si>
  <si>
    <t>pozn.</t>
  </si>
  <si>
    <t>led</t>
  </si>
  <si>
    <t>do 30.6.</t>
  </si>
  <si>
    <t>1/09</t>
  </si>
  <si>
    <t>2/09</t>
  </si>
  <si>
    <t>3/09</t>
  </si>
  <si>
    <t>4/09</t>
  </si>
  <si>
    <t>5/09</t>
  </si>
  <si>
    <t>6/09</t>
  </si>
  <si>
    <t>7/09</t>
  </si>
  <si>
    <t>8/09</t>
  </si>
  <si>
    <t>9/09</t>
  </si>
  <si>
    <t>10/09</t>
  </si>
  <si>
    <t>11/09</t>
  </si>
  <si>
    <t>12/09</t>
  </si>
  <si>
    <t>výlov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</si>
  <si>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</si>
  <si>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</si>
  <si>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</si>
  <si>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</si>
  <si>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</si>
  <si>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</si>
  <si>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</si>
  <si>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</si>
  <si>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</si>
  <si>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11/10</t>
  </si>
  <si>
    <t>12/10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</si>
  <si>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</si>
  <si>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</si>
  <si>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</si>
  <si>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</si>
  <si>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</si>
  <si>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</si>
  <si>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</si>
  <si>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</si>
  <si>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</si>
  <si>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</si>
  <si>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</si>
  <si>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12/11</t>
  </si>
  <si>
    <t>hnědá</t>
  </si>
  <si>
    <t>napouští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</si>
  <si>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</si>
  <si>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</si>
  <si>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</si>
  <si>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</si>
  <si>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</si>
  <si>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</si>
  <si>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</si>
  <si>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</si>
  <si>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</si>
  <si>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</si>
  <si>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</si>
  <si>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</si>
  <si>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čistá</t>
  </si>
  <si>
    <t>kalná</t>
  </si>
  <si>
    <t>61/2003 kapr. v.</t>
  </si>
  <si>
    <t>&lt;0,01</t>
  </si>
  <si>
    <t>&lt;0,002</t>
  </si>
  <si>
    <t>&lt;0,050</t>
  </si>
  <si>
    <t>&lt;0,04</t>
  </si>
  <si>
    <t>k.ú. Petrovice, Křeslice</t>
  </si>
  <si>
    <t>ev. č. ČRS-28</t>
  </si>
  <si>
    <t>&lt;0,05</t>
  </si>
  <si>
    <t>Hořejší rybník</t>
  </si>
  <si>
    <t>k.ú. Hloubětín</t>
  </si>
  <si>
    <t>NV 61/2003 kaprové v.</t>
  </si>
  <si>
    <t>&lt;0.01</t>
  </si>
  <si>
    <t>Celková rekonstrukce rybníka</t>
  </si>
  <si>
    <t>vypuštěn</t>
  </si>
  <si>
    <t>ev. č. ČRS-13</t>
  </si>
  <si>
    <t>Hamerský rybník</t>
  </si>
  <si>
    <t>k.ú. Záběhlice</t>
  </si>
  <si>
    <t>průhlednost vody 2008</t>
  </si>
  <si>
    <t>průhlednost vody 2009</t>
  </si>
  <si>
    <t>průhlednost vody 2010</t>
  </si>
  <si>
    <t>průhlednost vody 2011</t>
  </si>
  <si>
    <t>* probíhalo čištění Hostivařské přehrady</t>
  </si>
  <si>
    <t>zelená</t>
  </si>
  <si>
    <t>průhlednost vody 2012</t>
  </si>
  <si>
    <t>ev. č. ČRS-30</t>
  </si>
  <si>
    <t>1/13</t>
  </si>
  <si>
    <t>2/13</t>
  </si>
  <si>
    <t>3/13</t>
  </si>
  <si>
    <t>4/13</t>
  </si>
  <si>
    <t>průhlednost vody 2013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</si>
  <si>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</si>
  <si>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</si>
  <si>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</si>
  <si>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</si>
  <si>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</si>
  <si>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</si>
  <si>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</si>
  <si>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</si>
  <si>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napouštění</t>
  </si>
  <si>
    <t>61/2003 kapr.v.</t>
  </si>
  <si>
    <t xml:space="preserve">vypuštěný  </t>
  </si>
  <si>
    <t>vypuštěný</t>
  </si>
  <si>
    <t>RN Ořech</t>
  </si>
  <si>
    <t>k.ú. Řeporyje</t>
  </si>
  <si>
    <t>okřehek</t>
  </si>
  <si>
    <t>zel.hnědá</t>
  </si>
  <si>
    <t>nazelen.</t>
  </si>
  <si>
    <t>sv. hnědá</t>
  </si>
  <si>
    <t>ev. č. ČRS-01</t>
  </si>
  <si>
    <t>tm.zelená</t>
  </si>
  <si>
    <t>sv.zelená</t>
  </si>
  <si>
    <t>okřenek</t>
  </si>
  <si>
    <t>Pivovarský Motol</t>
  </si>
  <si>
    <t>Vincentinum</t>
  </si>
  <si>
    <t>Strnad</t>
  </si>
  <si>
    <t>Homolka</t>
  </si>
  <si>
    <t>vypuštěno</t>
  </si>
  <si>
    <t>Kančík</t>
  </si>
  <si>
    <t>dno</t>
  </si>
  <si>
    <t>Ve Hvězdě</t>
  </si>
  <si>
    <t>Martiňák</t>
  </si>
  <si>
    <t>Jordán</t>
  </si>
  <si>
    <t>zahrazen</t>
  </si>
  <si>
    <t>Rybník Labuť</t>
  </si>
  <si>
    <t>k.ú. Krč</t>
  </si>
  <si>
    <t>Sportovní revír Vltava 6</t>
  </si>
  <si>
    <t>10/10</t>
  </si>
  <si>
    <t>ev. č. ČRS-24</t>
  </si>
  <si>
    <t>&lt;0,005</t>
  </si>
  <si>
    <t>VD Jiviny</t>
  </si>
  <si>
    <t>k.ú. Ruzyně</t>
  </si>
  <si>
    <t>hnědá,kal.</t>
  </si>
  <si>
    <t>sv.hnědá</t>
  </si>
  <si>
    <t>ev. č. ČRS-03</t>
  </si>
  <si>
    <t>Libocký rybník</t>
  </si>
  <si>
    <t>k.ú. Liboc</t>
  </si>
  <si>
    <t>sportovní revír Šárecký p. 1</t>
  </si>
  <si>
    <t>sinice</t>
  </si>
  <si>
    <t>čirá</t>
  </si>
  <si>
    <t>sv zelená</t>
  </si>
  <si>
    <t>ev. č. ČRS-04</t>
  </si>
  <si>
    <t>kaprové v.</t>
  </si>
  <si>
    <t>RN Slatina</t>
  </si>
  <si>
    <t>k.ú. Dubeč</t>
  </si>
  <si>
    <t>sportovní revír Rokytka 1</t>
  </si>
  <si>
    <t>dozelena</t>
  </si>
  <si>
    <t>ev. č. ČRS-17</t>
  </si>
  <si>
    <t>NV 61 kaprové v.</t>
  </si>
  <si>
    <t>Rybník Martiňák</t>
  </si>
  <si>
    <t>k.ú. Dolní Počernice</t>
  </si>
  <si>
    <t>sportovní revír 401008 Rokytka 1</t>
  </si>
  <si>
    <t>ev. č. ČRS-15</t>
  </si>
  <si>
    <t>Rybník Markéta I.</t>
  </si>
  <si>
    <t>k.ú. Břevnov</t>
  </si>
  <si>
    <t>MO Břevnov</t>
  </si>
  <si>
    <t>černá</t>
  </si>
  <si>
    <t xml:space="preserve"> kaprové v.</t>
  </si>
  <si>
    <t>Rybník Vincentinum</t>
  </si>
  <si>
    <t>ev. č. ČRS-05</t>
  </si>
  <si>
    <t>61-03 kaprové v.</t>
  </si>
  <si>
    <t>Nenasazeno - bez rybí obsádky</t>
  </si>
  <si>
    <t>šedá</t>
  </si>
  <si>
    <t>k.ú. Motol</t>
  </si>
  <si>
    <t>zelenavá</t>
  </si>
  <si>
    <t>Pivovarský rybník</t>
  </si>
  <si>
    <t>Pivovarský</t>
  </si>
  <si>
    <t>upuštěn</t>
  </si>
  <si>
    <t>ev. č. ČRS-09</t>
  </si>
  <si>
    <t>Rybník Motolský I</t>
  </si>
  <si>
    <t>Motolský R1</t>
  </si>
  <si>
    <t>MO Smíchov</t>
  </si>
  <si>
    <t>ev. č. ČRS-08</t>
  </si>
  <si>
    <t>ev. č. ČRS-06</t>
  </si>
  <si>
    <t>Rybník Motolský 3</t>
  </si>
  <si>
    <t>Motolský R3</t>
  </si>
  <si>
    <t>ev. č. ČRS-07</t>
  </si>
  <si>
    <t>Hornomlýnský rybník</t>
  </si>
  <si>
    <t>k.ú. Kunratice</t>
  </si>
  <si>
    <t>&lt;0.25</t>
  </si>
  <si>
    <t>&lt;0.19</t>
  </si>
  <si>
    <t>&lt;0.02</t>
  </si>
  <si>
    <t>&lt;0.006</t>
  </si>
  <si>
    <t>&lt;0.1</t>
  </si>
  <si>
    <t>&lt;0.08</t>
  </si>
  <si>
    <t>&lt;5</t>
  </si>
  <si>
    <t>&lt;0.2</t>
  </si>
  <si>
    <t>ev. č. 10R</t>
  </si>
  <si>
    <t>&lt;0,1</t>
  </si>
  <si>
    <t>&lt;0,2</t>
  </si>
  <si>
    <t>&lt;0,02</t>
  </si>
  <si>
    <t>&lt;0,08</t>
  </si>
  <si>
    <t>&lt;0,03</t>
  </si>
  <si>
    <t>&lt;5,0</t>
  </si>
  <si>
    <t>Zátišský rybník</t>
  </si>
  <si>
    <t>k.ú. Lhotka, Kamík</t>
  </si>
  <si>
    <t>ev. č. ČRS-25</t>
  </si>
  <si>
    <t>Počernický rybník</t>
  </si>
  <si>
    <t>Počernický</t>
  </si>
  <si>
    <t>ev. č. ČRS-16</t>
  </si>
  <si>
    <t>Rybník Strnad</t>
  </si>
  <si>
    <t>k.ú. Hostavice</t>
  </si>
  <si>
    <t>rostliny</t>
  </si>
  <si>
    <t>ev. č. ČRS-02</t>
  </si>
  <si>
    <t xml:space="preserve"> 22.8.2006</t>
  </si>
  <si>
    <t xml:space="preserve"> 4.12.2005</t>
  </si>
  <si>
    <t>Vinořský rybník</t>
  </si>
  <si>
    <t>Vinořský – biologický</t>
  </si>
  <si>
    <t>k.ú. Vinoř</t>
  </si>
  <si>
    <t>MO Vinoř</t>
  </si>
  <si>
    <t>ev. č. ČRS-12</t>
  </si>
  <si>
    <t>RN Borový</t>
  </si>
  <si>
    <t>k.ú. Modřany</t>
  </si>
  <si>
    <t>ev. č. ČRS-26</t>
  </si>
  <si>
    <t>RN Hornoměcholupská</t>
  </si>
  <si>
    <t>k.ú. Hostivař</t>
  </si>
  <si>
    <t>napouší se</t>
  </si>
  <si>
    <t>ev. č. ČRS-19</t>
  </si>
  <si>
    <t>RN Chvalka</t>
  </si>
  <si>
    <t>k.ú. Horní Počernice</t>
  </si>
  <si>
    <t>šedohnědá</t>
  </si>
  <si>
    <t>ev. č. ČRS-14</t>
  </si>
  <si>
    <t>RN Libušská</t>
  </si>
  <si>
    <t>k.ú. Libuš, Cholupice</t>
  </si>
  <si>
    <t>hnědozel</t>
  </si>
  <si>
    <t>RN N1 Stodůlky</t>
  </si>
  <si>
    <t>k.ú. Stodůlky</t>
  </si>
  <si>
    <t>nahnědlá</t>
  </si>
  <si>
    <t>RN N3 Stodůlky Asuán</t>
  </si>
  <si>
    <t>RN N3 Stodůlky</t>
  </si>
  <si>
    <t>k.ú. Jinonice</t>
  </si>
  <si>
    <t>ev. č. ČRS-11</t>
  </si>
  <si>
    <t>hnědavá</t>
  </si>
  <si>
    <t>RN R1 Hájecký</t>
  </si>
  <si>
    <t>k.ú. Háje</t>
  </si>
  <si>
    <t>ev. č. ČRS-20</t>
  </si>
  <si>
    <t>RN R3 Hájecký</t>
  </si>
  <si>
    <t>ev. č. ČRS-23</t>
  </si>
  <si>
    <t>RN R3 Košíkovský</t>
  </si>
  <si>
    <t>k.ú. Chodov</t>
  </si>
  <si>
    <t>ev. č. ČRS-21</t>
  </si>
  <si>
    <t>RN R4 Košíkovský</t>
  </si>
  <si>
    <t>ev. č. ČRS-22</t>
  </si>
  <si>
    <t>RN Říčanka</t>
  </si>
  <si>
    <t>ev. č. ČRS-18</t>
  </si>
  <si>
    <t>ev. č. ČRS-10</t>
  </si>
  <si>
    <t xml:space="preserve">RN R3 Hájecký </t>
  </si>
  <si>
    <t xml:space="preserve">RN R4 Milíčov </t>
  </si>
  <si>
    <t>ev. č. ČRS-27</t>
  </si>
  <si>
    <t>RN Hornoměcholup.</t>
  </si>
  <si>
    <t>Orientačním ukazatelem kvality vodního prostředí a přiměřenosti rybí obsádky je průhlednost vody, která by měla být do 30.6. vyšší než 50 cm</t>
  </si>
  <si>
    <t>šedozel.</t>
  </si>
  <si>
    <t>zakalená</t>
  </si>
  <si>
    <t>tm.hnědá</t>
  </si>
  <si>
    <t>hnědá, kalná</t>
  </si>
  <si>
    <t>hnědozel.</t>
  </si>
  <si>
    <t>Čimický rybník</t>
  </si>
  <si>
    <t>průhlednost vody 2014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</si>
  <si>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</si>
  <si>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</si>
  <si>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</si>
  <si>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</si>
  <si>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</si>
  <si>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</si>
  <si>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</si>
  <si>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</si>
  <si>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</si>
  <si>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</si>
  <si>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</si>
  <si>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</si>
  <si>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zelhnědá</t>
  </si>
  <si>
    <t>průhledná</t>
  </si>
  <si>
    <t>rekonstrukce</t>
  </si>
  <si>
    <t>vypuš.</t>
  </si>
  <si>
    <t>čstá</t>
  </si>
  <si>
    <t>šedze</t>
  </si>
  <si>
    <t>šedoze</t>
  </si>
  <si>
    <t>Branický rybník</t>
  </si>
  <si>
    <t>Cukrovarský rybník</t>
  </si>
  <si>
    <t>řasy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</si>
  <si>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</si>
  <si>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O</t>
    </r>
    <r>
      <rPr>
        <b/>
        <vertAlign val="subscript"/>
        <sz val="10"/>
        <color indexed="8"/>
        <rFont val="Arial"/>
        <family val="2"/>
        <charset val="238"/>
      </rPr>
      <t xml:space="preserve">2 </t>
    </r>
  </si>
  <si>
    <r>
      <t>NH</t>
    </r>
    <r>
      <rPr>
        <b/>
        <vertAlign val="subscript"/>
        <sz val="10"/>
        <color indexed="8"/>
        <rFont val="Arial"/>
        <family val="2"/>
        <charset val="238"/>
      </rPr>
      <t>3</t>
    </r>
  </si>
  <si>
    <r>
      <t>NH</t>
    </r>
    <r>
      <rPr>
        <b/>
        <vertAlign val="subscript"/>
        <sz val="10"/>
        <color indexed="8"/>
        <rFont val="Arial"/>
        <family val="2"/>
        <charset val="238"/>
      </rPr>
      <t>4</t>
    </r>
  </si>
  <si>
    <r>
      <t>N-NH</t>
    </r>
    <r>
      <rPr>
        <b/>
        <vertAlign val="subscript"/>
        <sz val="10"/>
        <color indexed="8"/>
        <rFont val="Arial"/>
        <family val="2"/>
        <charset val="238"/>
      </rPr>
      <t>4</t>
    </r>
  </si>
  <si>
    <r>
      <t>Cl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 </t>
    </r>
  </si>
  <si>
    <r>
      <t>BSK</t>
    </r>
    <r>
      <rPr>
        <b/>
        <vertAlign val="subscript"/>
        <sz val="10"/>
        <color indexed="8"/>
        <rFont val="Arial"/>
        <family val="2"/>
        <charset val="238"/>
      </rPr>
      <t>5</t>
    </r>
  </si>
  <si>
    <r>
      <t>NO</t>
    </r>
    <r>
      <rPr>
        <b/>
        <vertAlign val="subscript"/>
        <sz val="10"/>
        <color indexed="8"/>
        <rFont val="Arial"/>
        <family val="2"/>
        <charset val="238"/>
      </rPr>
      <t>2</t>
    </r>
  </si>
  <si>
    <r>
      <t>N-NO</t>
    </r>
    <r>
      <rPr>
        <b/>
        <vertAlign val="subscript"/>
        <sz val="10"/>
        <color indexed="8"/>
        <rFont val="Arial"/>
        <family val="2"/>
        <charset val="238"/>
      </rPr>
      <t>2</t>
    </r>
  </si>
  <si>
    <r>
      <t>NL</t>
    </r>
    <r>
      <rPr>
        <b/>
        <vertAlign val="subscript"/>
        <sz val="10"/>
        <color indexed="8"/>
        <rFont val="Arial"/>
        <family val="2"/>
        <charset val="238"/>
      </rPr>
      <t>105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</si>
  <si>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</si>
  <si>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MO</t>
  </si>
  <si>
    <t>Rybník Markéta velká</t>
  </si>
  <si>
    <t>zel.šedá</t>
  </si>
  <si>
    <t>Dolní na Placinách</t>
  </si>
  <si>
    <t>Dolnomlýnský</t>
  </si>
  <si>
    <t>na dno</t>
  </si>
  <si>
    <t>zelené</t>
  </si>
  <si>
    <t>Dvorecký rybník</t>
  </si>
  <si>
    <t>řasa</t>
  </si>
  <si>
    <t>dna</t>
  </si>
  <si>
    <t>Horní na Placinách</t>
  </si>
  <si>
    <t>Chaberský horní</t>
  </si>
  <si>
    <t>Chaberský střední</t>
  </si>
  <si>
    <t>Chvaly</t>
  </si>
  <si>
    <t>Jezírko v lomu</t>
  </si>
  <si>
    <t>Jinonický rybník</t>
  </si>
  <si>
    <t>voda čistá</t>
  </si>
  <si>
    <t>Kajetánka</t>
  </si>
  <si>
    <t>Koztoprtský rybník</t>
  </si>
  <si>
    <t>hnědočerná</t>
  </si>
  <si>
    <t>Kyjský rybník</t>
  </si>
  <si>
    <t>sportovní rybářský revír</t>
  </si>
  <si>
    <t>extenzivní chov ryb</t>
  </si>
  <si>
    <t>svzelená</t>
  </si>
  <si>
    <t>Malá říčka</t>
  </si>
  <si>
    <t>Markéta Velká</t>
  </si>
  <si>
    <t>Markéta Malá</t>
  </si>
  <si>
    <t>kalná listí</t>
  </si>
  <si>
    <t>Mlýnský u krematoria</t>
  </si>
  <si>
    <t>Motolský R2</t>
  </si>
  <si>
    <t>koupaliště bez rybí obsádky</t>
  </si>
  <si>
    <t>Panský rybník</t>
  </si>
  <si>
    <t>Petrovický rybník</t>
  </si>
  <si>
    <t>Pod Vlkem</t>
  </si>
  <si>
    <t>zelenkavá</t>
  </si>
  <si>
    <t>Počernický Velký</t>
  </si>
  <si>
    <t>Pod Dianou</t>
  </si>
  <si>
    <t>čirá/led</t>
  </si>
  <si>
    <t>hnědožlutá</t>
  </si>
  <si>
    <t>Pokorňák</t>
  </si>
  <si>
    <t xml:space="preserve">zakalená </t>
  </si>
  <si>
    <t>šedhn</t>
  </si>
  <si>
    <t>revitalizace</t>
  </si>
  <si>
    <t>Starák</t>
  </si>
  <si>
    <t>U Kamenného Stolu</t>
  </si>
  <si>
    <t>U LIP</t>
  </si>
  <si>
    <t>U VODOTOKU</t>
  </si>
  <si>
    <t>V Pískovně</t>
  </si>
  <si>
    <t>Ve Stromovce Horní</t>
  </si>
  <si>
    <t>Ve Stromovce Dolní</t>
  </si>
  <si>
    <t>čirá, dno</t>
  </si>
  <si>
    <t>zelená, dno</t>
  </si>
  <si>
    <t>odbahnění</t>
  </si>
  <si>
    <t xml:space="preserve"> řasa</t>
  </si>
  <si>
    <t>hnědá, kal.</t>
  </si>
  <si>
    <t>Nebušický rybník</t>
  </si>
  <si>
    <t>Práčský rybník</t>
  </si>
  <si>
    <t>Prosecký rybník</t>
  </si>
  <si>
    <t>Sladkovský rybník</t>
  </si>
  <si>
    <t>Vokovický rybník</t>
  </si>
  <si>
    <t>Aloisov</t>
  </si>
  <si>
    <t>zelná</t>
  </si>
  <si>
    <t>RN Háje Brouček</t>
  </si>
  <si>
    <t>zelená/led</t>
  </si>
  <si>
    <t>RN R2 Hájecký</t>
  </si>
  <si>
    <t>RN Hodkovičky</t>
  </si>
  <si>
    <t>RN Chodovecná R5</t>
  </si>
  <si>
    <t>RN Chodovecná R6</t>
  </si>
  <si>
    <t>RN Chodovecná R7</t>
  </si>
  <si>
    <t>RN Košíkovský R3</t>
  </si>
  <si>
    <t>RN Košíkovský R4</t>
  </si>
  <si>
    <t>šedohněd.</t>
  </si>
  <si>
    <t>RN Lipany</t>
  </si>
  <si>
    <t>RN Milíčov</t>
  </si>
  <si>
    <t>RN N2 Stodůlky</t>
  </si>
  <si>
    <t>RN Petrovice</t>
  </si>
  <si>
    <t>zelhněd</t>
  </si>
  <si>
    <t>RN U Křížku</t>
  </si>
  <si>
    <t>RN Údolní</t>
  </si>
  <si>
    <t>průhlednost vody 2015</t>
  </si>
  <si>
    <t>VD Hostivař</t>
  </si>
  <si>
    <t>VD Džbán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</si>
  <si>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</si>
  <si>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</si>
  <si>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</si>
  <si>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</si>
  <si>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</si>
  <si>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</si>
  <si>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</si>
  <si>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</si>
  <si>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</si>
  <si>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</si>
  <si>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</si>
  <si>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</si>
  <si>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šedozelená</t>
  </si>
  <si>
    <t>&gt; 30, dno</t>
  </si>
  <si>
    <t>khaki</t>
  </si>
  <si>
    <t>žlutohnědá</t>
  </si>
  <si>
    <t>hnědá kal</t>
  </si>
  <si>
    <t>hně.zelená</t>
  </si>
  <si>
    <t>vypuštěna</t>
  </si>
  <si>
    <t>napouš.</t>
  </si>
  <si>
    <t>hněda</t>
  </si>
  <si>
    <t>zelená kal.</t>
  </si>
  <si>
    <t>šed.zelená</t>
  </si>
  <si>
    <t>1/16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</si>
  <si>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</si>
  <si>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</si>
  <si>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</si>
  <si>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</si>
  <si>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</si>
  <si>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</si>
  <si>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</si>
  <si>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</si>
  <si>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</si>
  <si>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</si>
  <si>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</si>
  <si>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průhlednost vody 2016</t>
  </si>
  <si>
    <t>sníž. hl.</t>
  </si>
  <si>
    <t>zelenohně.</t>
  </si>
  <si>
    <t>hnšdá</t>
  </si>
  <si>
    <t>tmavá</t>
  </si>
  <si>
    <t>zel. sinice</t>
  </si>
  <si>
    <t>do černa</t>
  </si>
  <si>
    <t>tm. hnědá</t>
  </si>
  <si>
    <t>tm. zelená</t>
  </si>
  <si>
    <t>napouští se</t>
  </si>
  <si>
    <t>zel. čirá</t>
  </si>
  <si>
    <t>modrá</t>
  </si>
  <si>
    <t>kalá</t>
  </si>
  <si>
    <t>vypuštšn</t>
  </si>
  <si>
    <t>vypouští</t>
  </si>
  <si>
    <t>vypuštění</t>
  </si>
  <si>
    <t>napoštění</t>
  </si>
  <si>
    <t>šed.hnědá</t>
  </si>
  <si>
    <t>hnědá kal.</t>
  </si>
  <si>
    <t>průhlednost vody 2017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</si>
  <si>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</si>
  <si>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</si>
  <si>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</si>
  <si>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</si>
  <si>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</si>
  <si>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</si>
  <si>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</si>
  <si>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</si>
  <si>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</si>
  <si>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</si>
  <si>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</si>
  <si>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</si>
  <si>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šedohně.</t>
  </si>
  <si>
    <t>zelen</t>
  </si>
  <si>
    <t>hnědočer.</t>
  </si>
  <si>
    <t>hnědočer</t>
  </si>
  <si>
    <t>hnědošed.</t>
  </si>
  <si>
    <t>tmavězel.</t>
  </si>
  <si>
    <t>tmavěhněd</t>
  </si>
  <si>
    <t>tmavěhně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</si>
</sst>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&lt;=9999999]###\ ##\ ##;##\ ##\ ##\ ##"/>
    <numFmt numFmtId="165" formatCode="#,##0.0"/>
    <numFmt numFmtId="166" formatCode="0.0"/>
    <numFmt numFmtId="167" formatCode="0.000"/>
    <numFmt numFmtId="168" formatCode="#0.0"/>
    <numFmt numFmtId="169" formatCode="#0.000"/>
    <numFmt numFmtId="170" formatCode="#0"/>
    <numFmt numFmtId="171" formatCode="#0.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7"/>
      <name val="Arial"/>
      <family val="2"/>
      <charset val="238"/>
    </font>
    <font>
      <b/>
      <sz val="7"/>
      <color indexed="6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bscript"/>
      <sz val="10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17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6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39">
    <xf numFmtId="0" fontId="0" fillId="0" borderId="0" xfId="0"/>
    <xf numFmtId="0" fontId="8" fillId="0" borderId="0" xfId="0" applyFont="1"/>
    <xf numFmtId="0" fontId="8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/>
    <xf numFmtId="0" fontId="2" fillId="0" borderId="0" xfId="0" applyFont="1" applyFill="1" applyBorder="1"/>
    <xf numFmtId="0" fontId="8" fillId="0" borderId="0" xfId="0" applyFont="1" applyFill="1" applyBorder="1"/>
    <xf numFmtId="0" fontId="9" fillId="0" borderId="0" xfId="0" applyFont="1"/>
    <xf numFmtId="0" fontId="10" fillId="0" borderId="0" xfId="0" applyFont="1"/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6" fontId="13" fillId="4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166" fontId="13" fillId="0" borderId="4" xfId="1" applyNumberFormat="1" applyFont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66" fontId="13" fillId="7" borderId="4" xfId="1" applyNumberFormat="1" applyFont="1" applyFill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8" fontId="13" fillId="0" borderId="4" xfId="0" applyNumberFormat="1" applyFont="1" applyBorder="1" applyAlignment="1">
      <alignment horizontal="center" vertical="center"/>
    </xf>
    <xf numFmtId="169" fontId="13" fillId="0" borderId="4" xfId="0" applyNumberFormat="1" applyFont="1" applyBorder="1" applyAlignment="1">
      <alignment horizontal="center" vertical="center"/>
    </xf>
    <xf numFmtId="169" fontId="9" fillId="0" borderId="4" xfId="0" applyNumberFormat="1" applyFont="1" applyBorder="1" applyAlignment="1">
      <alignment horizontal="center" vertical="center"/>
    </xf>
    <xf numFmtId="170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8" fontId="13" fillId="7" borderId="4" xfId="0" applyNumberFormat="1" applyFont="1" applyFill="1" applyBorder="1" applyAlignment="1">
      <alignment horizontal="center" vertical="center"/>
    </xf>
    <xf numFmtId="169" fontId="13" fillId="7" borderId="4" xfId="0" applyNumberFormat="1" applyFont="1" applyFill="1" applyBorder="1" applyAlignment="1">
      <alignment horizontal="center" vertical="center"/>
    </xf>
    <xf numFmtId="165" fontId="13" fillId="7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center" vertical="center"/>
    </xf>
    <xf numFmtId="171" fontId="1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49" fontId="9" fillId="8" borderId="4" xfId="2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18" fillId="8" borderId="4" xfId="2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2" fillId="8" borderId="4" xfId="2" applyFont="1" applyFill="1" applyBorder="1" applyAlignment="1">
      <alignment horizontal="center" vertical="center"/>
    </xf>
    <xf numFmtId="1" fontId="12" fillId="8" borderId="4" xfId="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" fontId="18" fillId="0" borderId="0" xfId="2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vertical="center"/>
    </xf>
    <xf numFmtId="14" fontId="13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center" vertical="center"/>
    </xf>
    <xf numFmtId="168" fontId="12" fillId="0" borderId="4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166" fontId="12" fillId="7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right" vertical="center"/>
    </xf>
    <xf numFmtId="171" fontId="12" fillId="0" borderId="4" xfId="0" applyNumberFormat="1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170" fontId="12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167" fontId="13" fillId="0" borderId="4" xfId="1" applyNumberFormat="1" applyFont="1" applyBorder="1" applyAlignment="1">
      <alignment horizontal="center" vertical="center"/>
    </xf>
    <xf numFmtId="166" fontId="13" fillId="4" borderId="4" xfId="1" applyNumberFormat="1" applyFont="1" applyFill="1" applyBorder="1" applyAlignment="1">
      <alignment horizontal="center" vertical="center"/>
    </xf>
    <xf numFmtId="167" fontId="13" fillId="6" borderId="4" xfId="1" applyNumberFormat="1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7" fontId="13" fillId="7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167" fontId="13" fillId="6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Border="1" applyAlignment="1">
      <alignment horizontal="right" vertical="center"/>
    </xf>
    <xf numFmtId="166" fontId="13" fillId="7" borderId="4" xfId="0" applyNumberFormat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center" vertical="center"/>
    </xf>
    <xf numFmtId="166" fontId="13" fillId="0" borderId="4" xfId="1" applyNumberFormat="1" applyFont="1" applyFill="1" applyBorder="1" applyAlignment="1">
      <alignment horizontal="center" vertical="center"/>
    </xf>
    <xf numFmtId="2" fontId="13" fillId="4" borderId="4" xfId="1" applyNumberFormat="1" applyFont="1" applyFill="1" applyBorder="1" applyAlignment="1">
      <alignment horizontal="center" vertical="center"/>
    </xf>
    <xf numFmtId="167" fontId="12" fillId="0" borderId="4" xfId="0" applyNumberFormat="1" applyFont="1" applyFill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13" fillId="7" borderId="4" xfId="1" applyNumberFormat="1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7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right" vertical="center"/>
    </xf>
    <xf numFmtId="17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66" fontId="9" fillId="9" borderId="4" xfId="0" applyNumberFormat="1" applyFont="1" applyFill="1" applyBorder="1" applyAlignment="1">
      <alignment horizontal="center" vertical="center"/>
    </xf>
    <xf numFmtId="14" fontId="9" fillId="9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" fontId="21" fillId="8" borderId="4" xfId="2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/>
    </xf>
    <xf numFmtId="0" fontId="21" fillId="8" borderId="4" xfId="2" applyFont="1" applyFill="1" applyBorder="1" applyAlignment="1">
      <alignment horizontal="center" vertical="center"/>
    </xf>
    <xf numFmtId="0" fontId="0" fillId="0" borderId="0" xfId="0"/>
    <xf numFmtId="3" fontId="4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0" fillId="0" borderId="0" xfId="0" applyFont="1" applyBorder="1"/>
    <xf numFmtId="49" fontId="12" fillId="8" borderId="4" xfId="2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/>
    <xf numFmtId="0" fontId="22" fillId="0" borderId="0" xfId="0" applyFont="1"/>
    <xf numFmtId="0" fontId="0" fillId="0" borderId="0" xfId="0"/>
    <xf numFmtId="3" fontId="4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/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0" fillId="0" borderId="0" xfId="0" applyFont="1" applyFill="1" applyBorder="1"/>
    <xf numFmtId="3" fontId="3" fillId="0" borderId="0" xfId="0" applyNumberFormat="1" applyFont="1" applyFill="1" applyBorder="1"/>
    <xf numFmtId="3" fontId="1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/>
    <xf numFmtId="0" fontId="9" fillId="6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right" vertical="center"/>
    </xf>
    <xf numFmtId="170" fontId="13" fillId="0" borderId="4" xfId="0" applyNumberFormat="1" applyFont="1" applyBorder="1" applyAlignment="1">
      <alignment horizontal="center" vertical="center"/>
    </xf>
    <xf numFmtId="0" fontId="13" fillId="5" borderId="4" xfId="0" applyFont="1" applyFill="1" applyBorder="1" applyAlignment="1">
      <alignment horizontal="right" vertical="center"/>
    </xf>
    <xf numFmtId="0" fontId="13" fillId="6" borderId="4" xfId="0" applyFont="1" applyFill="1" applyBorder="1" applyAlignment="1">
      <alignment horizontal="right" vertical="center"/>
    </xf>
    <xf numFmtId="14" fontId="13" fillId="0" borderId="4" xfId="1" applyNumberFormat="1" applyFont="1" applyBorder="1" applyAlignment="1">
      <alignment horizontal="right" vertical="center"/>
    </xf>
    <xf numFmtId="14" fontId="13" fillId="7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right" vertical="center"/>
    </xf>
    <xf numFmtId="14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14" fontId="13" fillId="0" borderId="12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 wrapText="1"/>
    </xf>
    <xf numFmtId="3" fontId="12" fillId="0" borderId="8" xfId="0" applyNumberFormat="1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2" fillId="8" borderId="12" xfId="2" applyFont="1" applyFill="1" applyBorder="1" applyAlignment="1">
      <alignment horizontal="center" vertical="center"/>
    </xf>
    <xf numFmtId="0" fontId="12" fillId="8" borderId="6" xfId="2" applyFont="1" applyFill="1" applyBorder="1" applyAlignment="1">
      <alignment horizontal="center" vertical="center"/>
    </xf>
    <xf numFmtId="0" fontId="12" fillId="8" borderId="9" xfId="2" applyFont="1" applyFill="1" applyBorder="1" applyAlignment="1">
      <alignment horizontal="center" vertical="center"/>
    </xf>
    <xf numFmtId="1" fontId="12" fillId="8" borderId="12" xfId="2" applyNumberFormat="1" applyFont="1" applyFill="1" applyBorder="1" applyAlignment="1">
      <alignment horizontal="center" vertical="center"/>
    </xf>
    <xf numFmtId="1" fontId="12" fillId="8" borderId="6" xfId="2" applyNumberFormat="1" applyFont="1" applyFill="1" applyBorder="1" applyAlignment="1">
      <alignment horizontal="center" vertical="center"/>
    </xf>
    <xf numFmtId="1" fontId="12" fillId="8" borderId="9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Vodní stavby pozemky 2009" xfId="2"/>
  </cellStyles>
  <dxfs count="1263"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ill>
        <patternFill>
          <bgColor indexed="49"/>
        </patternFill>
      </fill>
    </dxf>
    <dxf>
      <fill>
        <patternFill>
          <bgColor rgb="FFFFFF00"/>
        </patternFill>
      </fill>
    </dxf>
    <dxf>
      <fill>
        <patternFill>
          <bgColor rgb="FF3DF93D"/>
        </patternFill>
      </fill>
    </dxf>
    <dxf>
      <fill>
        <patternFill>
          <bgColor rgb="FFFFFF00"/>
        </patternFill>
      </fill>
    </dxf>
    <dxf>
      <fill>
        <patternFill>
          <bgColor rgb="FF63F828"/>
        </patternFill>
      </fill>
    </dxf>
    <dxf>
      <fill>
        <patternFill patternType="none">
          <bgColor indexed="65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ill>
        <patternFill>
          <bgColor rgb="FF00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00"/>
        </patternFill>
      </fill>
    </dxf>
    <dxf>
      <fill>
        <patternFill patternType="none">
          <bgColor indexed="65"/>
        </patternFill>
      </fill>
    </dxf>
    <dxf>
      <fill>
        <patternFill>
          <bgColor rgb="FF00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99CCFF"/>
        </patternFill>
      </fill>
    </dxf>
    <dxf>
      <fill>
        <patternFill patternType="none">
          <bgColor indexed="6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CC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5"/>
  <sheetViews>
    <sheetView view="pageBreakPreview" zoomScale="115" zoomScaleSheetLayoutView="115" workbookViewId="0">
      <selection activeCell="B41" sqref="B41"/>
    </sheetView>
  </sheetViews>
  <sheetFormatPr defaultColWidth="9.7109375" defaultRowHeight="12" customHeight="1" x14ac:dyDescent="0.25"/>
  <cols>
    <col min="1" max="1" width="17.5703125" style="16" customWidth="1"/>
    <col min="2" max="2" width="9.7109375" style="16"/>
    <col min="3" max="3" width="10.5703125" style="16" customWidth="1"/>
    <col min="4" max="16" width="9.7109375" style="16"/>
    <col min="17" max="17" width="8.7109375" style="16" customWidth="1"/>
    <col min="18" max="16384" width="9.7109375" style="16"/>
  </cols>
  <sheetData>
    <row r="1" spans="1:20" ht="20.100000000000001" customHeight="1" x14ac:dyDescent="0.25">
      <c r="A1" s="9" t="s">
        <v>114</v>
      </c>
      <c r="B1" s="11"/>
      <c r="C1" s="11"/>
      <c r="D1" s="11"/>
      <c r="E1" s="11"/>
      <c r="F1" s="11"/>
      <c r="G1" s="1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" customHeight="1" x14ac:dyDescent="0.25">
      <c r="A2" s="12" t="s">
        <v>123</v>
      </c>
      <c r="B2" s="12"/>
      <c r="C2" s="12"/>
      <c r="D2" s="12"/>
      <c r="E2" s="12"/>
      <c r="F2" s="12"/>
      <c r="G2" s="12"/>
      <c r="H2" s="1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" customHeight="1" x14ac:dyDescent="0.25">
      <c r="A3" s="17" t="s">
        <v>114</v>
      </c>
      <c r="B3" s="197" t="s">
        <v>115</v>
      </c>
      <c r="C3" s="197"/>
      <c r="D3" s="199" t="s">
        <v>4</v>
      </c>
      <c r="E3" s="199"/>
      <c r="F3" s="18" t="s">
        <v>1</v>
      </c>
      <c r="G3" s="18"/>
      <c r="H3" s="18" t="s">
        <v>2</v>
      </c>
      <c r="I3" s="19"/>
      <c r="J3" s="19"/>
      <c r="K3" s="19"/>
      <c r="L3" s="19"/>
      <c r="M3" s="18" t="s">
        <v>3</v>
      </c>
      <c r="N3" s="18" t="s">
        <v>3</v>
      </c>
      <c r="O3" s="19"/>
      <c r="P3" s="19"/>
      <c r="Q3" s="19"/>
      <c r="R3" s="19"/>
      <c r="S3" s="18" t="s">
        <v>2</v>
      </c>
      <c r="T3" s="15"/>
    </row>
    <row r="4" spans="1:20" ht="12" customHeight="1" x14ac:dyDescent="0.25">
      <c r="A4" s="17" t="s">
        <v>5</v>
      </c>
      <c r="B4" s="20">
        <v>38000</v>
      </c>
      <c r="C4" s="21" t="s">
        <v>318</v>
      </c>
      <c r="D4" s="199"/>
      <c r="E4" s="199"/>
      <c r="F4" s="22" t="s">
        <v>6</v>
      </c>
      <c r="G4" s="22" t="s">
        <v>7</v>
      </c>
      <c r="H4" s="22" t="s">
        <v>319</v>
      </c>
      <c r="I4" s="22" t="s">
        <v>8</v>
      </c>
      <c r="J4" s="22" t="s">
        <v>320</v>
      </c>
      <c r="K4" s="22" t="s">
        <v>321</v>
      </c>
      <c r="L4" s="22" t="s">
        <v>322</v>
      </c>
      <c r="M4" s="22" t="s">
        <v>323</v>
      </c>
      <c r="N4" s="22" t="s">
        <v>9</v>
      </c>
      <c r="O4" s="22" t="s">
        <v>324</v>
      </c>
      <c r="P4" s="22" t="s">
        <v>325</v>
      </c>
      <c r="Q4" s="22" t="s">
        <v>326</v>
      </c>
      <c r="R4" s="22" t="s">
        <v>327</v>
      </c>
      <c r="S4" s="22" t="s">
        <v>10</v>
      </c>
      <c r="T4" s="15"/>
    </row>
    <row r="5" spans="1:20" ht="12" customHeight="1" x14ac:dyDescent="0.25">
      <c r="A5" s="17" t="s">
        <v>11</v>
      </c>
      <c r="B5" s="20">
        <v>65000</v>
      </c>
      <c r="C5" s="21" t="s">
        <v>328</v>
      </c>
      <c r="D5" s="199"/>
      <c r="E5" s="199"/>
      <c r="F5" s="18" t="s">
        <v>12</v>
      </c>
      <c r="G5" s="18"/>
      <c r="H5" s="18" t="s">
        <v>13</v>
      </c>
      <c r="I5" s="18"/>
      <c r="J5" s="18" t="s">
        <v>13</v>
      </c>
      <c r="K5" s="18" t="s">
        <v>13</v>
      </c>
      <c r="L5" s="18" t="s">
        <v>13</v>
      </c>
      <c r="M5" s="18" t="s">
        <v>13</v>
      </c>
      <c r="N5" s="18" t="s">
        <v>13</v>
      </c>
      <c r="O5" s="18" t="s">
        <v>13</v>
      </c>
      <c r="P5" s="18" t="s">
        <v>13</v>
      </c>
      <c r="Q5" s="18" t="s">
        <v>13</v>
      </c>
      <c r="R5" s="18" t="s">
        <v>13</v>
      </c>
      <c r="S5" s="18" t="s">
        <v>13</v>
      </c>
      <c r="T5" s="15"/>
    </row>
    <row r="6" spans="1:20" ht="12" customHeight="1" x14ac:dyDescent="0.25">
      <c r="A6" s="17" t="s">
        <v>14</v>
      </c>
      <c r="B6" s="23" t="s">
        <v>15</v>
      </c>
      <c r="C6" s="24"/>
      <c r="D6" s="200" t="s">
        <v>19</v>
      </c>
      <c r="E6" s="200"/>
      <c r="F6" s="201" t="s">
        <v>16</v>
      </c>
      <c r="G6" s="201"/>
      <c r="H6" s="25" t="s">
        <v>17</v>
      </c>
      <c r="I6" s="25" t="s">
        <v>18</v>
      </c>
      <c r="J6" s="26"/>
      <c r="K6" s="190" t="s">
        <v>16</v>
      </c>
      <c r="L6" s="26"/>
      <c r="M6" s="26"/>
      <c r="N6" s="25">
        <v>9.1999999999999998E-2</v>
      </c>
      <c r="O6" s="25">
        <v>3.8</v>
      </c>
      <c r="P6" s="201" t="s">
        <v>16</v>
      </c>
      <c r="Q6" s="26"/>
      <c r="R6" s="27">
        <v>20</v>
      </c>
      <c r="S6" s="25">
        <v>1.4E-2</v>
      </c>
      <c r="T6" s="15"/>
    </row>
    <row r="7" spans="1:20" ht="12" customHeight="1" x14ac:dyDescent="0.25">
      <c r="A7" s="17" t="s">
        <v>20</v>
      </c>
      <c r="B7" s="23" t="s">
        <v>21</v>
      </c>
      <c r="C7" s="24"/>
      <c r="D7" s="204" t="s">
        <v>22</v>
      </c>
      <c r="E7" s="204"/>
      <c r="F7" s="201"/>
      <c r="G7" s="201"/>
      <c r="H7" s="26"/>
      <c r="I7" s="26"/>
      <c r="J7" s="28">
        <v>2.5000000000000001E-2</v>
      </c>
      <c r="K7" s="191"/>
      <c r="L7" s="26"/>
      <c r="M7" s="28">
        <v>5.0000000000000001E-3</v>
      </c>
      <c r="N7" s="26"/>
      <c r="O7" s="26"/>
      <c r="P7" s="201"/>
      <c r="Q7" s="26"/>
      <c r="R7" s="26"/>
      <c r="S7" s="26"/>
      <c r="T7" s="15"/>
    </row>
    <row r="8" spans="1:20" ht="12" customHeight="1" x14ac:dyDescent="0.25">
      <c r="A8" s="35"/>
      <c r="B8" s="142"/>
      <c r="C8" s="143"/>
      <c r="D8" s="205" t="s">
        <v>138</v>
      </c>
      <c r="E8" s="205"/>
      <c r="F8" s="201"/>
      <c r="G8" s="201"/>
      <c r="H8" s="26"/>
      <c r="I8" s="26"/>
      <c r="J8" s="26"/>
      <c r="K8" s="192"/>
      <c r="L8" s="29">
        <v>0.16</v>
      </c>
      <c r="M8" s="26"/>
      <c r="N8" s="26"/>
      <c r="O8" s="26"/>
      <c r="P8" s="201"/>
      <c r="Q8" s="29">
        <v>0.14000000000000001</v>
      </c>
      <c r="R8" s="26"/>
      <c r="S8" s="26"/>
      <c r="T8" s="15"/>
    </row>
    <row r="9" spans="1:20" ht="12" customHeight="1" x14ac:dyDescent="0.25">
      <c r="A9" s="35"/>
      <c r="B9" s="223"/>
      <c r="C9" s="223"/>
      <c r="D9" s="206">
        <v>40296</v>
      </c>
      <c r="E9" s="206"/>
      <c r="F9" s="30">
        <v>18.600000000000001</v>
      </c>
      <c r="G9" s="31">
        <v>71</v>
      </c>
      <c r="H9" s="32">
        <v>8.4</v>
      </c>
      <c r="I9" s="30">
        <v>8.1999999999999993</v>
      </c>
      <c r="J9" s="30" t="s">
        <v>23</v>
      </c>
      <c r="K9" s="30" t="s">
        <v>24</v>
      </c>
      <c r="L9" s="30" t="s">
        <v>25</v>
      </c>
      <c r="M9" s="30"/>
      <c r="N9" s="30"/>
      <c r="O9" s="30">
        <v>2.2999999999999998</v>
      </c>
      <c r="P9" s="30" t="s">
        <v>27</v>
      </c>
      <c r="Q9" s="30" t="s">
        <v>23</v>
      </c>
      <c r="R9" s="30">
        <v>6.4</v>
      </c>
      <c r="S9" s="30"/>
      <c r="T9" s="15"/>
    </row>
    <row r="10" spans="1:20" ht="12" customHeight="1" x14ac:dyDescent="0.25">
      <c r="A10" s="15"/>
      <c r="B10" s="15"/>
      <c r="C10" s="15"/>
      <c r="D10" s="206">
        <v>40395</v>
      </c>
      <c r="E10" s="206"/>
      <c r="F10" s="33">
        <v>24.2</v>
      </c>
      <c r="G10" s="33">
        <v>64.8</v>
      </c>
      <c r="H10" s="30">
        <v>15.1</v>
      </c>
      <c r="I10" s="32">
        <v>9.1</v>
      </c>
      <c r="J10" s="34">
        <v>3.4000000000000002E-2</v>
      </c>
      <c r="K10" s="30">
        <v>0.10299999999999999</v>
      </c>
      <c r="L10" s="30">
        <v>0.08</v>
      </c>
      <c r="M10" s="30"/>
      <c r="N10" s="30"/>
      <c r="O10" s="30">
        <v>3</v>
      </c>
      <c r="P10" s="30" t="s">
        <v>27</v>
      </c>
      <c r="Q10" s="30" t="s">
        <v>23</v>
      </c>
      <c r="R10" s="30">
        <v>11.2</v>
      </c>
      <c r="S10" s="30"/>
      <c r="T10" s="15"/>
    </row>
    <row r="11" spans="1:20" ht="12" customHeight="1" x14ac:dyDescent="0.25">
      <c r="A11" s="35"/>
      <c r="B11" s="193" t="s">
        <v>288</v>
      </c>
      <c r="C11" s="196"/>
      <c r="D11" s="206">
        <v>40653</v>
      </c>
      <c r="E11" s="206"/>
      <c r="F11" s="33">
        <v>18.600000000000001</v>
      </c>
      <c r="G11" s="33">
        <v>75.599999999999994</v>
      </c>
      <c r="H11" s="30">
        <v>14.9</v>
      </c>
      <c r="I11" s="30">
        <v>8.6</v>
      </c>
      <c r="J11" s="30">
        <v>6.0000000000000001E-3</v>
      </c>
      <c r="K11" s="30">
        <v>0.13400000000000001</v>
      </c>
      <c r="L11" s="30">
        <v>0.104</v>
      </c>
      <c r="M11" s="30"/>
      <c r="N11" s="30"/>
      <c r="O11" s="32">
        <v>8.8000000000000007</v>
      </c>
      <c r="P11" s="30">
        <v>0.158</v>
      </c>
      <c r="Q11" s="30">
        <v>4.8000000000000001E-2</v>
      </c>
      <c r="R11" s="30">
        <v>16.399999999999999</v>
      </c>
      <c r="S11" s="30"/>
      <c r="T11" s="15"/>
    </row>
    <row r="12" spans="1:20" ht="12" customHeight="1" x14ac:dyDescent="0.25">
      <c r="A12" s="35"/>
      <c r="B12" s="193"/>
      <c r="C12" s="196"/>
      <c r="D12" s="206">
        <v>40778</v>
      </c>
      <c r="E12" s="206"/>
      <c r="F12" s="36">
        <v>28</v>
      </c>
      <c r="G12" s="36">
        <v>76</v>
      </c>
      <c r="H12" s="30">
        <v>16.2</v>
      </c>
      <c r="I12" s="30">
        <v>8.3000000000000007</v>
      </c>
      <c r="J12" s="30">
        <v>3.0000000000000001E-3</v>
      </c>
      <c r="K12" s="30">
        <v>7.3999999999999996E-2</v>
      </c>
      <c r="L12" s="30">
        <v>5.7000000000000002E-2</v>
      </c>
      <c r="M12" s="30"/>
      <c r="N12" s="30"/>
      <c r="O12" s="32">
        <v>6.1</v>
      </c>
      <c r="P12" s="30" t="s">
        <v>27</v>
      </c>
      <c r="Q12" s="30" t="s">
        <v>23</v>
      </c>
      <c r="R12" s="30">
        <v>17.600000000000001</v>
      </c>
      <c r="S12" s="30"/>
      <c r="T12" s="15"/>
    </row>
    <row r="13" spans="1:20" ht="12" customHeight="1" x14ac:dyDescent="0.25">
      <c r="A13" s="35"/>
      <c r="B13" s="193"/>
      <c r="C13" s="196"/>
      <c r="D13" s="202">
        <v>41022</v>
      </c>
      <c r="E13" s="202"/>
      <c r="F13" s="37">
        <v>13</v>
      </c>
      <c r="G13" s="37">
        <v>89.9</v>
      </c>
      <c r="H13" s="37">
        <v>10.3</v>
      </c>
      <c r="I13" s="38">
        <v>8.8000000000000007</v>
      </c>
      <c r="J13" s="39" t="s">
        <v>101</v>
      </c>
      <c r="K13" s="39" t="s">
        <v>102</v>
      </c>
      <c r="L13" s="40" t="s">
        <v>103</v>
      </c>
      <c r="M13" s="41"/>
      <c r="N13" s="42"/>
      <c r="O13" s="38">
        <v>4.3</v>
      </c>
      <c r="P13" s="39">
        <v>0.13900000000000001</v>
      </c>
      <c r="Q13" s="40">
        <v>4.2319617593881087E-2</v>
      </c>
      <c r="R13" s="38">
        <v>8</v>
      </c>
      <c r="S13" s="30"/>
      <c r="T13" s="15"/>
    </row>
    <row r="14" spans="1:20" ht="12" customHeight="1" x14ac:dyDescent="0.25">
      <c r="A14" s="35"/>
      <c r="B14" s="193"/>
      <c r="C14" s="196"/>
      <c r="D14" s="202">
        <v>41141</v>
      </c>
      <c r="E14" s="202"/>
      <c r="F14" s="37">
        <v>25.6</v>
      </c>
      <c r="G14" s="37">
        <v>63.9</v>
      </c>
      <c r="H14" s="37">
        <v>7.6</v>
      </c>
      <c r="I14" s="38">
        <v>9.5</v>
      </c>
      <c r="J14" s="39">
        <v>1.7999999999999999E-2</v>
      </c>
      <c r="K14" s="39">
        <v>0.433</v>
      </c>
      <c r="L14" s="39">
        <v>0.33600000000000002</v>
      </c>
      <c r="M14" s="41"/>
      <c r="N14" s="43"/>
      <c r="O14" s="38">
        <v>19.399999999999999</v>
      </c>
      <c r="P14" s="39">
        <v>4.7500000000000001E-2</v>
      </c>
      <c r="Q14" s="40">
        <v>1.4461739825247132E-2</v>
      </c>
      <c r="R14" s="38">
        <v>154</v>
      </c>
      <c r="S14" s="30"/>
      <c r="T14" s="15"/>
    </row>
    <row r="15" spans="1:20" ht="12" customHeight="1" x14ac:dyDescent="0.25">
      <c r="A15" s="35"/>
      <c r="B15" s="193"/>
      <c r="C15" s="196"/>
      <c r="D15" s="202">
        <v>41393</v>
      </c>
      <c r="E15" s="202"/>
      <c r="F15" s="44">
        <v>16.5</v>
      </c>
      <c r="G15" s="44">
        <v>93.2</v>
      </c>
      <c r="H15" s="44">
        <v>7.5</v>
      </c>
      <c r="I15" s="45">
        <v>8.4</v>
      </c>
      <c r="J15" s="46">
        <v>3.0000000000000001E-3</v>
      </c>
      <c r="K15" s="46">
        <v>6.2E-2</v>
      </c>
      <c r="L15" s="39">
        <v>4.8000000000000001E-2</v>
      </c>
      <c r="M15" s="41"/>
      <c r="N15" s="47"/>
      <c r="O15" s="44">
        <v>7.2</v>
      </c>
      <c r="P15" s="46">
        <v>0.27</v>
      </c>
      <c r="Q15" s="40">
        <v>8.2203573743510019E-2</v>
      </c>
      <c r="R15" s="44">
        <v>10</v>
      </c>
      <c r="S15" s="26"/>
      <c r="T15" s="15"/>
    </row>
    <row r="16" spans="1:20" ht="12" customHeight="1" x14ac:dyDescent="0.25">
      <c r="A16" s="35"/>
      <c r="B16" s="193"/>
      <c r="C16" s="196"/>
      <c r="D16" s="202">
        <v>41514</v>
      </c>
      <c r="E16" s="202"/>
      <c r="F16" s="44">
        <v>19.399999999999999</v>
      </c>
      <c r="G16" s="44">
        <v>65.5</v>
      </c>
      <c r="H16" s="44">
        <v>6.9</v>
      </c>
      <c r="I16" s="38">
        <v>7.8</v>
      </c>
      <c r="J16" s="39">
        <v>7.0000000000000001E-3</v>
      </c>
      <c r="K16" s="39">
        <v>0.16500000000000001</v>
      </c>
      <c r="L16" s="39">
        <v>0.128</v>
      </c>
      <c r="M16" s="41"/>
      <c r="N16" s="39"/>
      <c r="O16" s="38">
        <v>3.7</v>
      </c>
      <c r="P16" s="39">
        <v>7.1999999999999995E-2</v>
      </c>
      <c r="Q16" s="40">
        <v>2.1920952998269336E-2</v>
      </c>
      <c r="R16" s="38">
        <v>20</v>
      </c>
      <c r="S16" s="48"/>
      <c r="T16" s="15"/>
    </row>
    <row r="17" spans="1:20" ht="12" customHeight="1" x14ac:dyDescent="0.25">
      <c r="A17" s="35"/>
      <c r="B17" s="193"/>
      <c r="C17" s="196"/>
      <c r="D17" s="202">
        <v>41751</v>
      </c>
      <c r="E17" s="202"/>
      <c r="F17" s="44">
        <v>15.9</v>
      </c>
      <c r="G17" s="44">
        <v>74.7</v>
      </c>
      <c r="H17" s="44">
        <v>8.8000000000000007</v>
      </c>
      <c r="I17" s="38">
        <v>8</v>
      </c>
      <c r="J17" s="39">
        <v>1.6E-2</v>
      </c>
      <c r="K17" s="39">
        <v>0.38700000000000001</v>
      </c>
      <c r="L17" s="46"/>
      <c r="M17" s="49"/>
      <c r="N17" s="50"/>
      <c r="O17" s="38">
        <v>2.9</v>
      </c>
      <c r="P17" s="39">
        <v>0.13600000000000001</v>
      </c>
      <c r="Q17" s="40"/>
      <c r="R17" s="38">
        <v>5.6</v>
      </c>
      <c r="S17" s="51"/>
      <c r="T17" s="15"/>
    </row>
    <row r="18" spans="1:20" ht="12" customHeight="1" x14ac:dyDescent="0.25">
      <c r="A18" s="35"/>
      <c r="B18" s="193"/>
      <c r="C18" s="196"/>
      <c r="D18" s="202">
        <v>41877</v>
      </c>
      <c r="E18" s="202"/>
      <c r="F18" s="44">
        <v>18</v>
      </c>
      <c r="G18" s="44">
        <v>60.5</v>
      </c>
      <c r="H18" s="44">
        <v>7.3</v>
      </c>
      <c r="I18" s="38">
        <v>7.8</v>
      </c>
      <c r="J18" s="39">
        <v>2.9000000000000001E-2</v>
      </c>
      <c r="K18" s="39">
        <v>0.70599999999999996</v>
      </c>
      <c r="L18" s="46"/>
      <c r="M18" s="49"/>
      <c r="N18" s="50"/>
      <c r="O18" s="38">
        <v>8.1</v>
      </c>
      <c r="P18" s="39">
        <v>0.20899999999999999</v>
      </c>
      <c r="Q18" s="40"/>
      <c r="R18" s="38">
        <v>22</v>
      </c>
      <c r="S18" s="51"/>
      <c r="T18" s="15"/>
    </row>
    <row r="19" spans="1:20" ht="12" customHeight="1" x14ac:dyDescent="0.25">
      <c r="A19" s="15"/>
      <c r="B19" s="52"/>
      <c r="C19" s="15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15"/>
    </row>
    <row r="20" spans="1:20" ht="20.100000000000001" customHeight="1" x14ac:dyDescent="0.25">
      <c r="A20" s="9" t="s">
        <v>215</v>
      </c>
      <c r="B20" s="11"/>
      <c r="C20" s="14"/>
      <c r="D20" s="11"/>
      <c r="E20" s="14"/>
      <c r="F20" s="11"/>
      <c r="G20" s="1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2" customHeight="1" x14ac:dyDescent="0.25">
      <c r="A21" s="12" t="s">
        <v>225</v>
      </c>
      <c r="B21" s="12"/>
      <c r="C21" s="12"/>
      <c r="D21" s="11"/>
      <c r="E21" s="11"/>
      <c r="F21" s="11"/>
      <c r="G21" s="1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" customHeight="1" x14ac:dyDescent="0.25">
      <c r="A22" s="17" t="s">
        <v>215</v>
      </c>
      <c r="B22" s="197" t="s">
        <v>216</v>
      </c>
      <c r="C22" s="197"/>
      <c r="D22" s="199" t="s">
        <v>4</v>
      </c>
      <c r="E22" s="199"/>
      <c r="F22" s="18" t="s">
        <v>1</v>
      </c>
      <c r="G22" s="18"/>
      <c r="H22" s="18" t="s">
        <v>2</v>
      </c>
      <c r="I22" s="19"/>
      <c r="J22" s="19"/>
      <c r="K22" s="19"/>
      <c r="L22" s="19"/>
      <c r="M22" s="18" t="s">
        <v>3</v>
      </c>
      <c r="N22" s="18" t="s">
        <v>3</v>
      </c>
      <c r="O22" s="19"/>
      <c r="P22" s="19"/>
      <c r="Q22" s="19"/>
      <c r="R22" s="19"/>
      <c r="S22" s="18" t="s">
        <v>2</v>
      </c>
      <c r="T22" s="15"/>
    </row>
    <row r="23" spans="1:20" ht="12" customHeight="1" x14ac:dyDescent="0.25">
      <c r="A23" s="17" t="s">
        <v>5</v>
      </c>
      <c r="B23" s="20">
        <v>14984</v>
      </c>
      <c r="C23" s="21" t="s">
        <v>318</v>
      </c>
      <c r="D23" s="199"/>
      <c r="E23" s="199"/>
      <c r="F23" s="22" t="s">
        <v>6</v>
      </c>
      <c r="G23" s="22" t="s">
        <v>7</v>
      </c>
      <c r="H23" s="22" t="s">
        <v>319</v>
      </c>
      <c r="I23" s="22" t="s">
        <v>8</v>
      </c>
      <c r="J23" s="22" t="s">
        <v>320</v>
      </c>
      <c r="K23" s="22" t="s">
        <v>321</v>
      </c>
      <c r="L23" s="22" t="s">
        <v>322</v>
      </c>
      <c r="M23" s="22" t="s">
        <v>323</v>
      </c>
      <c r="N23" s="22" t="s">
        <v>9</v>
      </c>
      <c r="O23" s="22" t="s">
        <v>324</v>
      </c>
      <c r="P23" s="22" t="s">
        <v>325</v>
      </c>
      <c r="Q23" s="22" t="s">
        <v>326</v>
      </c>
      <c r="R23" s="22" t="s">
        <v>327</v>
      </c>
      <c r="S23" s="22" t="s">
        <v>10</v>
      </c>
      <c r="T23" s="15"/>
    </row>
    <row r="24" spans="1:20" ht="12" customHeight="1" x14ac:dyDescent="0.25">
      <c r="A24" s="17" t="s">
        <v>11</v>
      </c>
      <c r="B24" s="20">
        <v>33554</v>
      </c>
      <c r="C24" s="21" t="s">
        <v>328</v>
      </c>
      <c r="D24" s="199"/>
      <c r="E24" s="199"/>
      <c r="F24" s="18" t="s">
        <v>12</v>
      </c>
      <c r="G24" s="18"/>
      <c r="H24" s="18" t="s">
        <v>13</v>
      </c>
      <c r="I24" s="18"/>
      <c r="J24" s="18" t="s">
        <v>13</v>
      </c>
      <c r="K24" s="18" t="s">
        <v>13</v>
      </c>
      <c r="L24" s="18" t="s">
        <v>13</v>
      </c>
      <c r="M24" s="18" t="s">
        <v>13</v>
      </c>
      <c r="N24" s="18" t="s">
        <v>13</v>
      </c>
      <c r="O24" s="18" t="s">
        <v>13</v>
      </c>
      <c r="P24" s="18" t="s">
        <v>13</v>
      </c>
      <c r="Q24" s="18" t="s">
        <v>13</v>
      </c>
      <c r="R24" s="18" t="s">
        <v>13</v>
      </c>
      <c r="S24" s="18" t="s">
        <v>13</v>
      </c>
      <c r="T24" s="15"/>
    </row>
    <row r="25" spans="1:20" ht="12" customHeight="1" x14ac:dyDescent="0.25">
      <c r="A25" s="17" t="s">
        <v>14</v>
      </c>
      <c r="B25" s="23" t="s">
        <v>15</v>
      </c>
      <c r="C25" s="24"/>
      <c r="D25" s="200" t="s">
        <v>19</v>
      </c>
      <c r="E25" s="200"/>
      <c r="F25" s="201" t="s">
        <v>16</v>
      </c>
      <c r="G25" s="26"/>
      <c r="H25" s="25" t="s">
        <v>17</v>
      </c>
      <c r="I25" s="25" t="s">
        <v>18</v>
      </c>
      <c r="J25" s="26"/>
      <c r="K25" s="190" t="s">
        <v>16</v>
      </c>
      <c r="L25" s="26"/>
      <c r="M25" s="26"/>
      <c r="N25" s="25">
        <v>9.1999999999999998E-2</v>
      </c>
      <c r="O25" s="25">
        <v>3.8</v>
      </c>
      <c r="P25" s="201" t="s">
        <v>16</v>
      </c>
      <c r="Q25" s="26"/>
      <c r="R25" s="27">
        <v>20</v>
      </c>
      <c r="S25" s="25">
        <v>1.4E-2</v>
      </c>
      <c r="T25" s="15"/>
    </row>
    <row r="26" spans="1:20" ht="12" customHeight="1" x14ac:dyDescent="0.25">
      <c r="A26" s="17" t="s">
        <v>20</v>
      </c>
      <c r="B26" s="23" t="s">
        <v>21</v>
      </c>
      <c r="C26" s="24"/>
      <c r="D26" s="204" t="s">
        <v>22</v>
      </c>
      <c r="E26" s="204"/>
      <c r="F26" s="201"/>
      <c r="G26" s="26"/>
      <c r="H26" s="26"/>
      <c r="I26" s="26"/>
      <c r="J26" s="28">
        <v>2.5000000000000001E-2</v>
      </c>
      <c r="K26" s="191"/>
      <c r="L26" s="26"/>
      <c r="M26" s="28">
        <v>5.0000000000000001E-3</v>
      </c>
      <c r="N26" s="26"/>
      <c r="O26" s="26"/>
      <c r="P26" s="201"/>
      <c r="Q26" s="26"/>
      <c r="R26" s="26"/>
      <c r="S26" s="26"/>
      <c r="T26" s="15"/>
    </row>
    <row r="27" spans="1:20" ht="12" customHeight="1" x14ac:dyDescent="0.25">
      <c r="A27" s="35"/>
      <c r="B27" s="142"/>
      <c r="C27" s="143"/>
      <c r="D27" s="205" t="s">
        <v>109</v>
      </c>
      <c r="E27" s="205"/>
      <c r="F27" s="201"/>
      <c r="G27" s="26"/>
      <c r="H27" s="26"/>
      <c r="I27" s="26"/>
      <c r="J27" s="26"/>
      <c r="K27" s="192"/>
      <c r="L27" s="29">
        <v>0.16</v>
      </c>
      <c r="M27" s="26"/>
      <c r="N27" s="26"/>
      <c r="O27" s="26"/>
      <c r="P27" s="201"/>
      <c r="Q27" s="29">
        <v>0.14000000000000001</v>
      </c>
      <c r="R27" s="26"/>
      <c r="S27" s="26"/>
      <c r="T27" s="15"/>
    </row>
    <row r="28" spans="1:20" ht="12" customHeight="1" x14ac:dyDescent="0.25">
      <c r="A28" s="35"/>
      <c r="B28" s="223"/>
      <c r="C28" s="224"/>
      <c r="D28" s="202">
        <v>39608</v>
      </c>
      <c r="E28" s="202"/>
      <c r="F28" s="42"/>
      <c r="G28" s="42"/>
      <c r="H28" s="25">
        <v>6.8</v>
      </c>
      <c r="I28" s="42">
        <v>7.82</v>
      </c>
      <c r="J28" s="42">
        <v>8.0000000000000002E-3</v>
      </c>
      <c r="K28" s="42" t="s">
        <v>217</v>
      </c>
      <c r="L28" s="18" t="s">
        <v>218</v>
      </c>
      <c r="M28" s="18" t="s">
        <v>219</v>
      </c>
      <c r="N28" s="25">
        <v>10</v>
      </c>
      <c r="O28" s="42">
        <v>0.182</v>
      </c>
      <c r="P28" s="42">
        <v>0.16</v>
      </c>
      <c r="Q28" s="42">
        <v>4.9000000000000002E-2</v>
      </c>
      <c r="R28" s="25">
        <v>21.6</v>
      </c>
      <c r="S28" s="42" t="s">
        <v>110</v>
      </c>
      <c r="T28" s="15"/>
    </row>
    <row r="29" spans="1:20" ht="12" customHeight="1" x14ac:dyDescent="0.25">
      <c r="A29" s="35"/>
      <c r="B29" s="15"/>
      <c r="C29" s="68"/>
      <c r="D29" s="202">
        <v>39694</v>
      </c>
      <c r="E29" s="202"/>
      <c r="F29" s="42"/>
      <c r="G29" s="42"/>
      <c r="H29" s="42">
        <v>15.7</v>
      </c>
      <c r="I29" s="25">
        <v>9.17</v>
      </c>
      <c r="J29" s="18" t="s">
        <v>25</v>
      </c>
      <c r="K29" s="42" t="s">
        <v>24</v>
      </c>
      <c r="L29" s="42" t="s">
        <v>25</v>
      </c>
      <c r="M29" s="28">
        <v>0.12</v>
      </c>
      <c r="N29" s="25">
        <v>8.1999999999999993</v>
      </c>
      <c r="O29" s="42">
        <v>0.02</v>
      </c>
      <c r="P29" s="42" t="s">
        <v>219</v>
      </c>
      <c r="Q29" s="42" t="s">
        <v>220</v>
      </c>
      <c r="R29" s="25">
        <v>57.2</v>
      </c>
      <c r="S29" s="42" t="s">
        <v>110</v>
      </c>
      <c r="T29" s="15"/>
    </row>
    <row r="30" spans="1:20" ht="12" customHeight="1" x14ac:dyDescent="0.25">
      <c r="A30" s="35"/>
      <c r="B30" s="193" t="s">
        <v>288</v>
      </c>
      <c r="C30" s="194"/>
      <c r="D30" s="202">
        <v>40080</v>
      </c>
      <c r="E30" s="202"/>
      <c r="F30" s="42"/>
      <c r="G30" s="42"/>
      <c r="H30" s="42">
        <v>10.6</v>
      </c>
      <c r="I30" s="25">
        <v>9.17</v>
      </c>
      <c r="J30" s="42"/>
      <c r="K30" s="42" t="s">
        <v>217</v>
      </c>
      <c r="L30" s="18" t="s">
        <v>218</v>
      </c>
      <c r="M30" s="28">
        <v>0.06</v>
      </c>
      <c r="N30" s="42" t="s">
        <v>110</v>
      </c>
      <c r="O30" s="42">
        <v>3.4</v>
      </c>
      <c r="P30" s="42">
        <v>0.04</v>
      </c>
      <c r="Q30" s="42">
        <v>1.2E-2</v>
      </c>
      <c r="R30" s="42">
        <v>11.6</v>
      </c>
      <c r="S30" s="42" t="s">
        <v>110</v>
      </c>
      <c r="T30" s="15"/>
    </row>
    <row r="31" spans="1:20" ht="12" customHeight="1" x14ac:dyDescent="0.25">
      <c r="A31" s="35"/>
      <c r="B31" s="195"/>
      <c r="C31" s="194"/>
      <c r="D31" s="202">
        <v>40323</v>
      </c>
      <c r="E31" s="202"/>
      <c r="F31" s="42">
        <v>16</v>
      </c>
      <c r="G31" s="42"/>
      <c r="H31" s="42">
        <v>9.6</v>
      </c>
      <c r="I31" s="42">
        <v>8.4</v>
      </c>
      <c r="J31" s="18" t="s">
        <v>221</v>
      </c>
      <c r="K31" s="42" t="s">
        <v>221</v>
      </c>
      <c r="L31" s="42" t="s">
        <v>222</v>
      </c>
      <c r="M31" s="18" t="s">
        <v>221</v>
      </c>
      <c r="N31" s="42" t="s">
        <v>219</v>
      </c>
      <c r="O31" s="18" t="s">
        <v>223</v>
      </c>
      <c r="P31" s="42">
        <v>0.36</v>
      </c>
      <c r="Q31" s="42">
        <v>0.11</v>
      </c>
      <c r="R31" s="42" t="s">
        <v>223</v>
      </c>
      <c r="S31" s="18" t="s">
        <v>219</v>
      </c>
      <c r="T31" s="15"/>
    </row>
    <row r="32" spans="1:20" ht="12" customHeight="1" x14ac:dyDescent="0.25">
      <c r="A32" s="35"/>
      <c r="B32" s="195"/>
      <c r="C32" s="194"/>
      <c r="D32" s="202">
        <v>40476</v>
      </c>
      <c r="E32" s="202"/>
      <c r="F32" s="42">
        <v>9.1999999999999993</v>
      </c>
      <c r="G32" s="42"/>
      <c r="H32" s="25">
        <v>8</v>
      </c>
      <c r="I32" s="42">
        <v>7.8</v>
      </c>
      <c r="J32" s="18" t="s">
        <v>221</v>
      </c>
      <c r="K32" s="42">
        <v>0.12</v>
      </c>
      <c r="L32" s="42">
        <v>9.2999999999999999E-2</v>
      </c>
      <c r="M32" s="28">
        <v>0.12</v>
      </c>
      <c r="N32" s="42" t="s">
        <v>219</v>
      </c>
      <c r="O32" s="18" t="s">
        <v>223</v>
      </c>
      <c r="P32" s="42">
        <v>0.83</v>
      </c>
      <c r="Q32" s="29">
        <v>0.253</v>
      </c>
      <c r="R32" s="42" t="s">
        <v>223</v>
      </c>
      <c r="S32" s="18" t="s">
        <v>219</v>
      </c>
      <c r="T32" s="15"/>
    </row>
    <row r="33" spans="1:20" ht="12" customHeight="1" x14ac:dyDescent="0.25">
      <c r="A33" s="35"/>
      <c r="B33" s="195"/>
      <c r="C33" s="194"/>
      <c r="D33" s="202">
        <v>40667</v>
      </c>
      <c r="E33" s="202"/>
      <c r="F33" s="42">
        <v>11.5</v>
      </c>
      <c r="G33" s="42"/>
      <c r="H33" s="42">
        <v>11.2</v>
      </c>
      <c r="I33" s="42">
        <v>8.3000000000000007</v>
      </c>
      <c r="J33" s="42"/>
      <c r="K33" s="42">
        <v>0.41</v>
      </c>
      <c r="L33" s="29">
        <v>0.318</v>
      </c>
      <c r="M33" s="18" t="s">
        <v>224</v>
      </c>
      <c r="N33" s="42" t="s">
        <v>219</v>
      </c>
      <c r="O33" s="27">
        <v>6</v>
      </c>
      <c r="P33" s="42">
        <v>0.3</v>
      </c>
      <c r="Q33" s="42">
        <v>9.0999999999999998E-2</v>
      </c>
      <c r="R33" s="27">
        <v>37</v>
      </c>
      <c r="S33" s="42" t="s">
        <v>110</v>
      </c>
      <c r="T33" s="15"/>
    </row>
    <row r="34" spans="1:20" ht="12" customHeight="1" x14ac:dyDescent="0.25">
      <c r="A34" s="35"/>
      <c r="B34" s="195"/>
      <c r="C34" s="194"/>
      <c r="D34" s="202">
        <v>40785</v>
      </c>
      <c r="E34" s="202"/>
      <c r="F34" s="42">
        <v>18.2</v>
      </c>
      <c r="G34" s="42"/>
      <c r="H34" s="27">
        <v>7.44</v>
      </c>
      <c r="I34" s="37">
        <v>7.44</v>
      </c>
      <c r="J34" s="42"/>
      <c r="K34" s="42">
        <v>0.64</v>
      </c>
      <c r="L34" s="29">
        <v>0.497</v>
      </c>
      <c r="M34" s="18" t="s">
        <v>219</v>
      </c>
      <c r="N34" s="42" t="s">
        <v>219</v>
      </c>
      <c r="O34" s="27">
        <v>11</v>
      </c>
      <c r="P34" s="42">
        <v>0.67</v>
      </c>
      <c r="Q34" s="29">
        <v>0.20399999999999999</v>
      </c>
      <c r="R34" s="27">
        <v>22</v>
      </c>
      <c r="S34" s="42" t="s">
        <v>110</v>
      </c>
      <c r="T34" s="15"/>
    </row>
    <row r="35" spans="1:20" ht="12" customHeight="1" x14ac:dyDescent="0.25">
      <c r="A35" s="35"/>
      <c r="B35" s="195"/>
      <c r="C35" s="194"/>
      <c r="D35" s="202">
        <v>41044</v>
      </c>
      <c r="E35" s="202"/>
      <c r="F35" s="42">
        <v>14.7</v>
      </c>
      <c r="G35" s="92"/>
      <c r="H35" s="93">
        <v>10.7</v>
      </c>
      <c r="I35" s="94">
        <v>8.6999999999999993</v>
      </c>
      <c r="J35" s="18" t="s">
        <v>226</v>
      </c>
      <c r="K35" s="42">
        <v>0.12</v>
      </c>
      <c r="L35" s="40">
        <v>9.319705018020516E-2</v>
      </c>
      <c r="M35" s="18" t="s">
        <v>227</v>
      </c>
      <c r="N35" s="43" t="s">
        <v>228</v>
      </c>
      <c r="O35" s="95">
        <v>9</v>
      </c>
      <c r="P35" s="42">
        <v>0.15</v>
      </c>
      <c r="Q35" s="40">
        <v>4.5668652079727791E-2</v>
      </c>
      <c r="R35" s="95">
        <v>19</v>
      </c>
      <c r="S35" s="42" t="s">
        <v>100</v>
      </c>
      <c r="T35" s="15"/>
    </row>
    <row r="36" spans="1:20" ht="12" customHeight="1" x14ac:dyDescent="0.25">
      <c r="A36" s="35"/>
      <c r="B36" s="195"/>
      <c r="C36" s="194"/>
      <c r="D36" s="202">
        <v>41144</v>
      </c>
      <c r="E36" s="202"/>
      <c r="F36" s="42">
        <v>22.6</v>
      </c>
      <c r="G36" s="92"/>
      <c r="H36" s="93">
        <v>2.58</v>
      </c>
      <c r="I36" s="94">
        <v>8.8000000000000007</v>
      </c>
      <c r="J36" s="18" t="s">
        <v>226</v>
      </c>
      <c r="K36" s="42" t="s">
        <v>226</v>
      </c>
      <c r="L36" s="40" t="s">
        <v>229</v>
      </c>
      <c r="M36" s="18" t="s">
        <v>228</v>
      </c>
      <c r="N36" s="43" t="s">
        <v>228</v>
      </c>
      <c r="O36" s="95">
        <v>6</v>
      </c>
      <c r="P36" s="42" t="s">
        <v>226</v>
      </c>
      <c r="Q36" s="40" t="s">
        <v>230</v>
      </c>
      <c r="R36" s="95">
        <v>19</v>
      </c>
      <c r="S36" s="42" t="s">
        <v>100</v>
      </c>
      <c r="T36" s="15"/>
    </row>
    <row r="37" spans="1:20" ht="12" customHeight="1" x14ac:dyDescent="0.25">
      <c r="A37" s="35"/>
      <c r="B37" s="195"/>
      <c r="C37" s="194"/>
      <c r="D37" s="202">
        <v>41415</v>
      </c>
      <c r="E37" s="202"/>
      <c r="F37" s="96">
        <v>18</v>
      </c>
      <c r="G37" s="97"/>
      <c r="H37" s="93">
        <v>9.4</v>
      </c>
      <c r="I37" s="94">
        <v>8</v>
      </c>
      <c r="J37" s="18" t="s">
        <v>226</v>
      </c>
      <c r="K37" s="98">
        <v>0.28000000000000003</v>
      </c>
      <c r="L37" s="40">
        <v>0.21745978375381206</v>
      </c>
      <c r="M37" s="98">
        <v>0.11</v>
      </c>
      <c r="N37" s="99" t="s">
        <v>228</v>
      </c>
      <c r="O37" s="95">
        <v>9</v>
      </c>
      <c r="P37" s="98">
        <v>0.39</v>
      </c>
      <c r="Q37" s="40">
        <v>0.11873849540729225</v>
      </c>
      <c r="R37" s="95" t="s">
        <v>231</v>
      </c>
      <c r="S37" s="100" t="s">
        <v>228</v>
      </c>
      <c r="T37" s="72"/>
    </row>
    <row r="38" spans="1:20" ht="12" customHeight="1" x14ac:dyDescent="0.25">
      <c r="A38" s="35"/>
      <c r="B38" s="70"/>
      <c r="C38" s="71"/>
      <c r="D38" s="202">
        <v>41557</v>
      </c>
      <c r="E38" s="202"/>
      <c r="F38" s="96">
        <v>11</v>
      </c>
      <c r="G38" s="101"/>
      <c r="H38" s="93">
        <v>13</v>
      </c>
      <c r="I38" s="94">
        <v>9.8000000000000007</v>
      </c>
      <c r="J38" s="40">
        <v>0.18</v>
      </c>
      <c r="K38" s="98">
        <v>0.1</v>
      </c>
      <c r="L38" s="40">
        <v>7.7664208483504305E-2</v>
      </c>
      <c r="M38" s="98">
        <v>0.1</v>
      </c>
      <c r="N38" s="99" t="s">
        <v>228</v>
      </c>
      <c r="O38" s="95">
        <v>14</v>
      </c>
      <c r="P38" s="98">
        <v>0.15</v>
      </c>
      <c r="Q38" s="40">
        <f>(P38*14.00674)/46.00554</f>
        <v>4.5668652079727791E-2</v>
      </c>
      <c r="R38" s="95">
        <v>20</v>
      </c>
      <c r="S38" s="100" t="s">
        <v>228</v>
      </c>
      <c r="T38" s="59"/>
    </row>
    <row r="39" spans="1:20" ht="12" customHeight="1" x14ac:dyDescent="0.25">
      <c r="A39" s="35"/>
      <c r="B39" s="70"/>
      <c r="C39" s="71"/>
      <c r="D39" s="202">
        <v>41751</v>
      </c>
      <c r="E39" s="202"/>
      <c r="F39" s="44"/>
      <c r="G39" s="44"/>
      <c r="H39" s="44"/>
      <c r="I39" s="38"/>
      <c r="J39" s="39"/>
      <c r="K39" s="39"/>
      <c r="L39" s="46"/>
      <c r="M39" s="49"/>
      <c r="N39" s="50"/>
      <c r="O39" s="38"/>
      <c r="P39" s="39"/>
      <c r="Q39" s="40"/>
      <c r="R39" s="38"/>
      <c r="S39" s="51"/>
      <c r="T39" s="59"/>
    </row>
    <row r="40" spans="1:20" ht="12" customHeight="1" x14ac:dyDescent="0.25">
      <c r="A40" s="35"/>
      <c r="B40" s="70"/>
      <c r="C40" s="71"/>
      <c r="D40" s="202">
        <v>41877</v>
      </c>
      <c r="E40" s="202"/>
      <c r="F40" s="44"/>
      <c r="G40" s="44"/>
      <c r="H40" s="44"/>
      <c r="I40" s="38"/>
      <c r="J40" s="39"/>
      <c r="K40" s="39"/>
      <c r="L40" s="46"/>
      <c r="M40" s="49"/>
      <c r="N40" s="50"/>
      <c r="O40" s="38"/>
      <c r="P40" s="39"/>
      <c r="Q40" s="40"/>
      <c r="R40" s="38"/>
      <c r="S40" s="51"/>
      <c r="T40" s="59"/>
    </row>
    <row r="41" spans="1:20" ht="12" customHeight="1" x14ac:dyDescent="0.25">
      <c r="A41" s="15"/>
      <c r="B41" s="73"/>
      <c r="C41" s="73"/>
      <c r="D41" s="74"/>
      <c r="E41" s="73"/>
      <c r="F41" s="73"/>
      <c r="G41" s="73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54"/>
      <c r="T41" s="15"/>
    </row>
    <row r="42" spans="1:20" ht="20.100000000000001" customHeight="1" x14ac:dyDescent="0.25">
      <c r="A42" s="198" t="s">
        <v>107</v>
      </c>
      <c r="B42" s="198"/>
      <c r="C42" s="12"/>
      <c r="D42" s="12"/>
      <c r="E42" s="12"/>
      <c r="F42" s="12"/>
      <c r="G42" s="12"/>
      <c r="H42" s="1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" customHeight="1" x14ac:dyDescent="0.25">
      <c r="A43" s="12" t="s">
        <v>113</v>
      </c>
      <c r="B43" s="12"/>
      <c r="C43" s="12"/>
      <c r="D43" s="12"/>
      <c r="E43" s="12"/>
      <c r="F43" s="12"/>
      <c r="G43" s="12"/>
      <c r="H43" s="1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" customHeight="1" x14ac:dyDescent="0.25">
      <c r="A44" s="17" t="s">
        <v>107</v>
      </c>
      <c r="B44" s="197" t="s">
        <v>108</v>
      </c>
      <c r="C44" s="197"/>
      <c r="D44" s="199" t="s">
        <v>4</v>
      </c>
      <c r="E44" s="199"/>
      <c r="F44" s="18" t="s">
        <v>1</v>
      </c>
      <c r="G44" s="18"/>
      <c r="H44" s="18" t="s">
        <v>2</v>
      </c>
      <c r="I44" s="19"/>
      <c r="J44" s="19"/>
      <c r="K44" s="19"/>
      <c r="L44" s="19"/>
      <c r="M44" s="18" t="s">
        <v>3</v>
      </c>
      <c r="N44" s="18" t="s">
        <v>3</v>
      </c>
      <c r="O44" s="19"/>
      <c r="P44" s="19"/>
      <c r="Q44" s="19"/>
      <c r="R44" s="19"/>
      <c r="S44" s="18" t="s">
        <v>2</v>
      </c>
      <c r="T44" s="15"/>
    </row>
    <row r="45" spans="1:20" ht="12" customHeight="1" x14ac:dyDescent="0.25">
      <c r="A45" s="17" t="s">
        <v>5</v>
      </c>
      <c r="B45" s="20">
        <v>40570</v>
      </c>
      <c r="C45" s="21" t="s">
        <v>318</v>
      </c>
      <c r="D45" s="199"/>
      <c r="E45" s="199"/>
      <c r="F45" s="22" t="s">
        <v>6</v>
      </c>
      <c r="G45" s="22" t="s">
        <v>7</v>
      </c>
      <c r="H45" s="22" t="s">
        <v>319</v>
      </c>
      <c r="I45" s="22" t="s">
        <v>8</v>
      </c>
      <c r="J45" s="22" t="s">
        <v>320</v>
      </c>
      <c r="K45" s="22" t="s">
        <v>321</v>
      </c>
      <c r="L45" s="22" t="s">
        <v>322</v>
      </c>
      <c r="M45" s="22" t="s">
        <v>323</v>
      </c>
      <c r="N45" s="22" t="s">
        <v>9</v>
      </c>
      <c r="O45" s="22" t="s">
        <v>324</v>
      </c>
      <c r="P45" s="22" t="s">
        <v>325</v>
      </c>
      <c r="Q45" s="22" t="s">
        <v>326</v>
      </c>
      <c r="R45" s="22" t="s">
        <v>327</v>
      </c>
      <c r="S45" s="22" t="s">
        <v>10</v>
      </c>
      <c r="T45" s="15"/>
    </row>
    <row r="46" spans="1:20" ht="12" customHeight="1" x14ac:dyDescent="0.25">
      <c r="A46" s="17" t="s">
        <v>11</v>
      </c>
      <c r="B46" s="20">
        <v>65000</v>
      </c>
      <c r="C46" s="21" t="s">
        <v>328</v>
      </c>
      <c r="D46" s="199"/>
      <c r="E46" s="199"/>
      <c r="F46" s="18" t="s">
        <v>12</v>
      </c>
      <c r="G46" s="18"/>
      <c r="H46" s="18" t="s">
        <v>13</v>
      </c>
      <c r="I46" s="18"/>
      <c r="J46" s="18" t="s">
        <v>13</v>
      </c>
      <c r="K46" s="18" t="s">
        <v>13</v>
      </c>
      <c r="L46" s="18" t="s">
        <v>13</v>
      </c>
      <c r="M46" s="18" t="s">
        <v>13</v>
      </c>
      <c r="N46" s="18" t="s">
        <v>13</v>
      </c>
      <c r="O46" s="18" t="s">
        <v>13</v>
      </c>
      <c r="P46" s="18" t="s">
        <v>13</v>
      </c>
      <c r="Q46" s="18" t="s">
        <v>13</v>
      </c>
      <c r="R46" s="18" t="s">
        <v>13</v>
      </c>
      <c r="S46" s="18" t="s">
        <v>13</v>
      </c>
      <c r="T46" s="15"/>
    </row>
    <row r="47" spans="1:20" ht="12" customHeight="1" x14ac:dyDescent="0.25">
      <c r="A47" s="17" t="s">
        <v>14</v>
      </c>
      <c r="B47" s="23" t="s">
        <v>15</v>
      </c>
      <c r="C47" s="24"/>
      <c r="D47" s="200" t="s">
        <v>19</v>
      </c>
      <c r="E47" s="200"/>
      <c r="F47" s="201" t="s">
        <v>16</v>
      </c>
      <c r="G47" s="26"/>
      <c r="H47" s="25" t="s">
        <v>17</v>
      </c>
      <c r="I47" s="25" t="s">
        <v>18</v>
      </c>
      <c r="J47" s="26"/>
      <c r="K47" s="190" t="s">
        <v>16</v>
      </c>
      <c r="L47" s="26"/>
      <c r="M47" s="26"/>
      <c r="N47" s="25">
        <v>9.1999999999999998E-2</v>
      </c>
      <c r="O47" s="25">
        <v>3.8</v>
      </c>
      <c r="P47" s="201" t="s">
        <v>16</v>
      </c>
      <c r="Q47" s="26"/>
      <c r="R47" s="25">
        <v>20</v>
      </c>
      <c r="S47" s="25">
        <v>1.4E-2</v>
      </c>
      <c r="T47" s="15"/>
    </row>
    <row r="48" spans="1:20" ht="12" customHeight="1" x14ac:dyDescent="0.25">
      <c r="A48" s="17" t="s">
        <v>20</v>
      </c>
      <c r="B48" s="23" t="s">
        <v>21</v>
      </c>
      <c r="C48" s="24"/>
      <c r="D48" s="204" t="s">
        <v>22</v>
      </c>
      <c r="E48" s="204"/>
      <c r="F48" s="201"/>
      <c r="G48" s="26"/>
      <c r="H48" s="26"/>
      <c r="I48" s="26"/>
      <c r="J48" s="28">
        <v>2.5000000000000001E-2</v>
      </c>
      <c r="K48" s="191"/>
      <c r="L48" s="26"/>
      <c r="M48" s="28">
        <v>5.0000000000000001E-3</v>
      </c>
      <c r="N48" s="26"/>
      <c r="O48" s="26"/>
      <c r="P48" s="201"/>
      <c r="Q48" s="26"/>
      <c r="R48" s="26"/>
      <c r="S48" s="26"/>
      <c r="T48" s="15"/>
    </row>
    <row r="49" spans="1:20" ht="12" customHeight="1" x14ac:dyDescent="0.25">
      <c r="A49" s="35"/>
      <c r="B49" s="142"/>
      <c r="C49" s="143"/>
      <c r="D49" s="205" t="s">
        <v>138</v>
      </c>
      <c r="E49" s="205"/>
      <c r="F49" s="201"/>
      <c r="G49" s="26"/>
      <c r="H49" s="26"/>
      <c r="I49" s="26"/>
      <c r="J49" s="26"/>
      <c r="K49" s="192"/>
      <c r="L49" s="29">
        <v>0.16</v>
      </c>
      <c r="M49" s="26"/>
      <c r="N49" s="26"/>
      <c r="O49" s="26"/>
      <c r="P49" s="201"/>
      <c r="Q49" s="29">
        <v>0.14000000000000001</v>
      </c>
      <c r="R49" s="26"/>
      <c r="S49" s="26"/>
      <c r="T49" s="15"/>
    </row>
    <row r="50" spans="1:20" ht="12" customHeight="1" x14ac:dyDescent="0.25">
      <c r="A50" s="35"/>
      <c r="B50" s="142"/>
      <c r="C50" s="142"/>
      <c r="D50" s="202">
        <v>39548</v>
      </c>
      <c r="E50" s="202"/>
      <c r="F50" s="42">
        <v>13.8</v>
      </c>
      <c r="G50" s="42">
        <v>88.9</v>
      </c>
      <c r="H50" s="42">
        <v>13.85</v>
      </c>
      <c r="I50" s="42">
        <v>7.9</v>
      </c>
      <c r="J50" s="42">
        <v>1.7999999999999999E-2</v>
      </c>
      <c r="K50" s="42">
        <v>0.44900000000000001</v>
      </c>
      <c r="L50" s="29">
        <v>0.34899999999999998</v>
      </c>
      <c r="M50" s="18" t="s">
        <v>110</v>
      </c>
      <c r="N50" s="42" t="s">
        <v>24</v>
      </c>
      <c r="O50" s="25">
        <v>9.6</v>
      </c>
      <c r="P50" s="42">
        <v>0.316</v>
      </c>
      <c r="Q50" s="42">
        <v>9.6000000000000002E-2</v>
      </c>
      <c r="R50" s="25">
        <v>24.4</v>
      </c>
      <c r="S50" s="42" t="s">
        <v>110</v>
      </c>
      <c r="T50" s="15"/>
    </row>
    <row r="51" spans="1:20" ht="12" customHeight="1" x14ac:dyDescent="0.25">
      <c r="A51" s="15"/>
      <c r="B51" s="15"/>
      <c r="C51" s="68"/>
      <c r="D51" s="202">
        <v>39681</v>
      </c>
      <c r="E51" s="202"/>
      <c r="F51" s="42">
        <v>22.1</v>
      </c>
      <c r="G51" s="42">
        <v>72.099999999999994</v>
      </c>
      <c r="H51" s="25">
        <v>5.61</v>
      </c>
      <c r="I51" s="42">
        <v>8.5</v>
      </c>
      <c r="J51" s="42"/>
      <c r="K51" s="42" t="s">
        <v>23</v>
      </c>
      <c r="L51" s="42" t="s">
        <v>24</v>
      </c>
      <c r="M51" s="42"/>
      <c r="N51" s="42"/>
      <c r="O51" s="25">
        <v>8.9</v>
      </c>
      <c r="P51" s="42">
        <v>3.3500000000000002E-2</v>
      </c>
      <c r="Q51" s="42">
        <v>0.01</v>
      </c>
      <c r="R51" s="25">
        <v>22.4</v>
      </c>
      <c r="S51" s="42"/>
      <c r="T51" s="15"/>
    </row>
    <row r="52" spans="1:20" ht="12" customHeight="1" x14ac:dyDescent="0.25">
      <c r="A52" s="15"/>
      <c r="B52" s="193" t="s">
        <v>26</v>
      </c>
      <c r="C52" s="193"/>
      <c r="D52" s="202">
        <v>40060</v>
      </c>
      <c r="E52" s="202"/>
      <c r="F52" s="42">
        <v>19.7</v>
      </c>
      <c r="G52" s="42">
        <v>92.1</v>
      </c>
      <c r="H52" s="42">
        <v>9.08</v>
      </c>
      <c r="I52" s="42">
        <v>7.7</v>
      </c>
      <c r="J52" s="42">
        <v>0.01</v>
      </c>
      <c r="K52" s="42">
        <v>0.253</v>
      </c>
      <c r="L52" s="29">
        <v>0.19642999999999999</v>
      </c>
      <c r="M52" s="42"/>
      <c r="N52" s="42"/>
      <c r="O52" s="25">
        <v>6.7</v>
      </c>
      <c r="P52" s="42">
        <v>7.0499999999999993E-2</v>
      </c>
      <c r="Q52" s="42">
        <v>2.1000000000000001E-2</v>
      </c>
      <c r="R52" s="25">
        <v>46</v>
      </c>
      <c r="S52" s="42"/>
      <c r="T52" s="15"/>
    </row>
    <row r="53" spans="1:20" ht="12" customHeight="1" x14ac:dyDescent="0.25">
      <c r="A53" s="15"/>
      <c r="B53" s="193"/>
      <c r="C53" s="193"/>
      <c r="D53" s="202">
        <v>40296</v>
      </c>
      <c r="E53" s="202"/>
      <c r="F53" s="42">
        <v>17.5</v>
      </c>
      <c r="G53" s="42">
        <v>104.5</v>
      </c>
      <c r="H53" s="25">
        <v>8.6</v>
      </c>
      <c r="I53" s="42">
        <v>8.1</v>
      </c>
      <c r="J53" s="42">
        <v>4.0000000000000001E-3</v>
      </c>
      <c r="K53" s="42">
        <v>8.5999999999999993E-2</v>
      </c>
      <c r="L53" s="42">
        <v>6.6769999999999996E-2</v>
      </c>
      <c r="M53" s="42"/>
      <c r="N53" s="42"/>
      <c r="O53" s="25">
        <v>7.5</v>
      </c>
      <c r="P53" s="42">
        <v>2.5999999999999999E-2</v>
      </c>
      <c r="Q53" s="42">
        <v>8.0000000000000002E-3</v>
      </c>
      <c r="R53" s="42">
        <v>12.8</v>
      </c>
      <c r="S53" s="42"/>
      <c r="T53" s="15"/>
    </row>
    <row r="54" spans="1:20" ht="12" customHeight="1" x14ac:dyDescent="0.25">
      <c r="A54" s="15"/>
      <c r="B54" s="193"/>
      <c r="C54" s="193"/>
      <c r="D54" s="202">
        <v>40395</v>
      </c>
      <c r="E54" s="202"/>
      <c r="F54" s="103">
        <v>23.3</v>
      </c>
      <c r="G54" s="103">
        <v>77</v>
      </c>
      <c r="H54" s="42">
        <v>12.5</v>
      </c>
      <c r="I54" s="42">
        <v>8.8000000000000007</v>
      </c>
      <c r="J54" s="28">
        <v>0.10199999999999999</v>
      </c>
      <c r="K54" s="42">
        <v>0.308</v>
      </c>
      <c r="L54" s="29">
        <v>0.23913000000000001</v>
      </c>
      <c r="M54" s="42"/>
      <c r="N54" s="42"/>
      <c r="O54" s="25">
        <v>5.8</v>
      </c>
      <c r="P54" s="42">
        <v>2.9000000000000001E-2</v>
      </c>
      <c r="Q54" s="42">
        <v>8.9999999999999993E-3</v>
      </c>
      <c r="R54" s="25">
        <v>40.799999999999997</v>
      </c>
      <c r="S54" s="42"/>
      <c r="T54" s="15"/>
    </row>
    <row r="55" spans="1:20" ht="12" customHeight="1" x14ac:dyDescent="0.25">
      <c r="A55" s="15"/>
      <c r="B55" s="193"/>
      <c r="C55" s="193"/>
      <c r="D55" s="202">
        <v>40653</v>
      </c>
      <c r="E55" s="202"/>
      <c r="F55" s="103">
        <v>17</v>
      </c>
      <c r="G55" s="103">
        <v>89.8</v>
      </c>
      <c r="H55" s="42">
        <v>17.2</v>
      </c>
      <c r="I55" s="42">
        <v>8.9</v>
      </c>
      <c r="J55" s="42" t="s">
        <v>23</v>
      </c>
      <c r="K55" s="42" t="s">
        <v>24</v>
      </c>
      <c r="L55" s="42" t="s">
        <v>25</v>
      </c>
      <c r="M55" s="42"/>
      <c r="N55" s="42"/>
      <c r="O55" s="25">
        <v>6.3</v>
      </c>
      <c r="P55" s="42">
        <v>0.17599999999999999</v>
      </c>
      <c r="Q55" s="42">
        <v>5.3999999999999999E-2</v>
      </c>
      <c r="R55" s="42">
        <v>16.399999999999999</v>
      </c>
      <c r="S55" s="42"/>
      <c r="T55" s="15"/>
    </row>
    <row r="56" spans="1:20" ht="12" customHeight="1" x14ac:dyDescent="0.25">
      <c r="A56" s="15"/>
      <c r="B56" s="193"/>
      <c r="C56" s="193"/>
      <c r="D56" s="202">
        <v>40778</v>
      </c>
      <c r="E56" s="202"/>
      <c r="F56" s="103">
        <v>27.2</v>
      </c>
      <c r="G56" s="103">
        <v>93.1</v>
      </c>
      <c r="H56" s="42">
        <v>11.5</v>
      </c>
      <c r="I56" s="42">
        <v>8.1999999999999993</v>
      </c>
      <c r="J56" s="42">
        <v>5.0000000000000001E-3</v>
      </c>
      <c r="K56" s="42">
        <v>0.111</v>
      </c>
      <c r="L56" s="42">
        <v>8.6180000000000007E-2</v>
      </c>
      <c r="M56" s="42"/>
      <c r="N56" s="42"/>
      <c r="O56" s="25">
        <v>6.1</v>
      </c>
      <c r="P56" s="42">
        <v>6.4999999999999997E-3</v>
      </c>
      <c r="Q56" s="42">
        <v>2E-3</v>
      </c>
      <c r="R56" s="42">
        <v>16</v>
      </c>
      <c r="S56" s="42"/>
      <c r="T56" s="15"/>
    </row>
    <row r="57" spans="1:20" ht="12" customHeight="1" x14ac:dyDescent="0.25">
      <c r="A57" s="15"/>
      <c r="B57" s="193"/>
      <c r="C57" s="193"/>
      <c r="D57" s="202">
        <v>41022</v>
      </c>
      <c r="E57" s="202"/>
      <c r="F57" s="203" t="s">
        <v>139</v>
      </c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15"/>
    </row>
    <row r="58" spans="1:20" ht="12" customHeight="1" x14ac:dyDescent="0.25">
      <c r="A58" s="15"/>
      <c r="B58" s="193"/>
      <c r="C58" s="193"/>
      <c r="D58" s="202">
        <v>41141</v>
      </c>
      <c r="E58" s="202"/>
      <c r="F58" s="203" t="s">
        <v>139</v>
      </c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15"/>
    </row>
    <row r="59" spans="1:20" ht="12" customHeight="1" x14ac:dyDescent="0.25">
      <c r="A59" s="15"/>
      <c r="B59" s="193"/>
      <c r="C59" s="193"/>
      <c r="D59" s="202">
        <v>41393</v>
      </c>
      <c r="E59" s="202"/>
      <c r="F59" s="44">
        <v>15.4</v>
      </c>
      <c r="G59" s="44">
        <v>100.1</v>
      </c>
      <c r="H59" s="44">
        <v>8.3000000000000007</v>
      </c>
      <c r="I59" s="45">
        <v>8</v>
      </c>
      <c r="J59" s="46">
        <v>1.2999999999999999E-2</v>
      </c>
      <c r="K59" s="46">
        <v>0.313</v>
      </c>
      <c r="L59" s="46">
        <v>0.24299999999999999</v>
      </c>
      <c r="M59" s="49"/>
      <c r="N59" s="47"/>
      <c r="O59" s="44">
        <v>5.5</v>
      </c>
      <c r="P59" s="46">
        <v>0.375</v>
      </c>
      <c r="Q59" s="40">
        <v>0.11417163019931947</v>
      </c>
      <c r="R59" s="44">
        <v>10.4</v>
      </c>
      <c r="S59" s="51"/>
      <c r="T59" s="15"/>
    </row>
    <row r="60" spans="1:20" ht="12" customHeight="1" x14ac:dyDescent="0.25">
      <c r="A60" s="15"/>
      <c r="B60" s="76"/>
      <c r="C60" s="15"/>
      <c r="D60" s="202">
        <v>41514</v>
      </c>
      <c r="E60" s="202"/>
      <c r="F60" s="44">
        <v>20.3</v>
      </c>
      <c r="G60" s="44">
        <v>78.599999999999994</v>
      </c>
      <c r="H60" s="44">
        <v>7.4</v>
      </c>
      <c r="I60" s="38">
        <v>7.7</v>
      </c>
      <c r="J60" s="39">
        <v>1.0999999999999999E-2</v>
      </c>
      <c r="K60" s="39">
        <v>0.253</v>
      </c>
      <c r="L60" s="46">
        <v>0.19600000000000001</v>
      </c>
      <c r="M60" s="49"/>
      <c r="N60" s="39"/>
      <c r="O60" s="38">
        <v>7</v>
      </c>
      <c r="P60" s="39">
        <v>0.41899999999999998</v>
      </c>
      <c r="Q60" s="40">
        <v>0.12756776814270626</v>
      </c>
      <c r="R60" s="38">
        <v>24.4</v>
      </c>
      <c r="S60" s="51"/>
      <c r="T60" s="15"/>
    </row>
    <row r="61" spans="1:20" ht="12" customHeight="1" x14ac:dyDescent="0.25">
      <c r="A61" s="15"/>
      <c r="B61" s="76"/>
      <c r="C61" s="15"/>
      <c r="D61" s="202">
        <v>41751</v>
      </c>
      <c r="E61" s="202"/>
      <c r="F61" s="44">
        <v>16.100000000000001</v>
      </c>
      <c r="G61" s="44">
        <v>94</v>
      </c>
      <c r="H61" s="44">
        <v>10.6</v>
      </c>
      <c r="I61" s="38">
        <v>8.3000000000000007</v>
      </c>
      <c r="J61" s="39" t="s">
        <v>101</v>
      </c>
      <c r="K61" s="39" t="s">
        <v>102</v>
      </c>
      <c r="L61" s="46"/>
      <c r="M61" s="49"/>
      <c r="N61" s="50"/>
      <c r="O61" s="38">
        <v>5.8</v>
      </c>
      <c r="P61" s="39">
        <v>0.251</v>
      </c>
      <c r="Q61" s="40"/>
      <c r="R61" s="38">
        <v>23.2</v>
      </c>
      <c r="S61" s="51"/>
      <c r="T61" s="15"/>
    </row>
    <row r="62" spans="1:20" ht="12" customHeight="1" x14ac:dyDescent="0.25">
      <c r="A62" s="15"/>
      <c r="B62" s="76"/>
      <c r="C62" s="15"/>
      <c r="D62" s="202">
        <v>41877</v>
      </c>
      <c r="E62" s="202"/>
      <c r="F62" s="44">
        <v>17.7</v>
      </c>
      <c r="G62" s="44">
        <v>85.7</v>
      </c>
      <c r="H62" s="44">
        <v>10.7</v>
      </c>
      <c r="I62" s="38">
        <v>8.4</v>
      </c>
      <c r="J62" s="39">
        <v>2E-3</v>
      </c>
      <c r="K62" s="39">
        <v>0.05</v>
      </c>
      <c r="L62" s="46"/>
      <c r="M62" s="49"/>
      <c r="N62" s="50"/>
      <c r="O62" s="38">
        <v>6.8</v>
      </c>
      <c r="P62" s="39">
        <v>0.126</v>
      </c>
      <c r="Q62" s="40"/>
      <c r="R62" s="38">
        <v>22.8</v>
      </c>
      <c r="S62" s="51"/>
      <c r="T62" s="15"/>
    </row>
    <row r="63" spans="1:20" ht="12" customHeight="1" x14ac:dyDescent="0.25">
      <c r="A63" s="15"/>
      <c r="B63" s="5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4"/>
      <c r="T63" s="15"/>
    </row>
    <row r="64" spans="1:20" ht="20.100000000000001" customHeight="1" x14ac:dyDescent="0.25">
      <c r="A64" s="198" t="s">
        <v>168</v>
      </c>
      <c r="B64" s="198"/>
      <c r="C64" s="12"/>
      <c r="D64" s="11"/>
      <c r="E64" s="11"/>
      <c r="F64" s="11"/>
      <c r="G64" s="1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" customHeight="1" x14ac:dyDescent="0.25">
      <c r="A65" s="12" t="s">
        <v>172</v>
      </c>
      <c r="B65" s="12"/>
      <c r="C65" s="12"/>
      <c r="D65" s="11"/>
      <c r="E65" s="11"/>
      <c r="F65" s="11"/>
      <c r="G65" s="11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" customHeight="1" x14ac:dyDescent="0.25">
      <c r="A66" s="17" t="s">
        <v>168</v>
      </c>
      <c r="B66" s="197" t="s">
        <v>169</v>
      </c>
      <c r="C66" s="197"/>
      <c r="D66" s="199" t="s">
        <v>4</v>
      </c>
      <c r="E66" s="199"/>
      <c r="F66" s="18" t="s">
        <v>1</v>
      </c>
      <c r="G66" s="18"/>
      <c r="H66" s="18" t="s">
        <v>2</v>
      </c>
      <c r="I66" s="19"/>
      <c r="J66" s="19"/>
      <c r="K66" s="19"/>
      <c r="L66" s="19"/>
      <c r="M66" s="18" t="s">
        <v>3</v>
      </c>
      <c r="N66" s="18" t="s">
        <v>3</v>
      </c>
      <c r="O66" s="19"/>
      <c r="P66" s="19"/>
      <c r="Q66" s="19"/>
      <c r="R66" s="19"/>
      <c r="S66" s="18" t="s">
        <v>2</v>
      </c>
      <c r="T66" s="15"/>
    </row>
    <row r="67" spans="1:20" ht="12" customHeight="1" x14ac:dyDescent="0.25">
      <c r="A67" s="17" t="s">
        <v>5</v>
      </c>
      <c r="B67" s="20">
        <v>90000</v>
      </c>
      <c r="C67" s="21" t="s">
        <v>318</v>
      </c>
      <c r="D67" s="199"/>
      <c r="E67" s="199"/>
      <c r="F67" s="22" t="s">
        <v>6</v>
      </c>
      <c r="G67" s="22" t="s">
        <v>7</v>
      </c>
      <c r="H67" s="22" t="s">
        <v>319</v>
      </c>
      <c r="I67" s="22" t="s">
        <v>8</v>
      </c>
      <c r="J67" s="22" t="s">
        <v>320</v>
      </c>
      <c r="K67" s="22" t="s">
        <v>321</v>
      </c>
      <c r="L67" s="22" t="s">
        <v>322</v>
      </c>
      <c r="M67" s="22" t="s">
        <v>323</v>
      </c>
      <c r="N67" s="22" t="s">
        <v>9</v>
      </c>
      <c r="O67" s="22" t="s">
        <v>324</v>
      </c>
      <c r="P67" s="22" t="s">
        <v>325</v>
      </c>
      <c r="Q67" s="22" t="s">
        <v>326</v>
      </c>
      <c r="R67" s="22" t="s">
        <v>327</v>
      </c>
      <c r="S67" s="22" t="s">
        <v>10</v>
      </c>
      <c r="T67" s="15"/>
    </row>
    <row r="68" spans="1:20" ht="12" customHeight="1" x14ac:dyDescent="0.25">
      <c r="A68" s="17" t="s">
        <v>11</v>
      </c>
      <c r="B68" s="20">
        <v>138000</v>
      </c>
      <c r="C68" s="21" t="s">
        <v>328</v>
      </c>
      <c r="D68" s="199"/>
      <c r="E68" s="199"/>
      <c r="F68" s="18" t="s">
        <v>12</v>
      </c>
      <c r="G68" s="18"/>
      <c r="H68" s="18" t="s">
        <v>13</v>
      </c>
      <c r="I68" s="18"/>
      <c r="J68" s="18" t="s">
        <v>13</v>
      </c>
      <c r="K68" s="18" t="s">
        <v>13</v>
      </c>
      <c r="L68" s="18" t="s">
        <v>13</v>
      </c>
      <c r="M68" s="18" t="s">
        <v>13</v>
      </c>
      <c r="N68" s="18" t="s">
        <v>13</v>
      </c>
      <c r="O68" s="18" t="s">
        <v>13</v>
      </c>
      <c r="P68" s="18" t="s">
        <v>13</v>
      </c>
      <c r="Q68" s="18" t="s">
        <v>13</v>
      </c>
      <c r="R68" s="18" t="s">
        <v>13</v>
      </c>
      <c r="S68" s="18" t="s">
        <v>13</v>
      </c>
      <c r="T68" s="15"/>
    </row>
    <row r="69" spans="1:20" ht="12" customHeight="1" x14ac:dyDescent="0.25">
      <c r="A69" s="17" t="s">
        <v>14</v>
      </c>
      <c r="B69" s="23"/>
      <c r="C69" s="24"/>
      <c r="D69" s="200" t="s">
        <v>19</v>
      </c>
      <c r="E69" s="200"/>
      <c r="F69" s="201" t="s">
        <v>16</v>
      </c>
      <c r="G69" s="26"/>
      <c r="H69" s="25" t="s">
        <v>17</v>
      </c>
      <c r="I69" s="25" t="s">
        <v>18</v>
      </c>
      <c r="J69" s="26"/>
      <c r="K69" s="190" t="s">
        <v>16</v>
      </c>
      <c r="L69" s="26"/>
      <c r="M69" s="26"/>
      <c r="N69" s="25">
        <v>9.1999999999999998E-2</v>
      </c>
      <c r="O69" s="25">
        <v>3.8</v>
      </c>
      <c r="P69" s="201" t="s">
        <v>16</v>
      </c>
      <c r="Q69" s="26"/>
      <c r="R69" s="27">
        <v>20</v>
      </c>
      <c r="S69" s="25">
        <v>1.4E-2</v>
      </c>
      <c r="T69" s="15"/>
    </row>
    <row r="70" spans="1:20" ht="12" customHeight="1" x14ac:dyDescent="0.25">
      <c r="A70" s="17" t="s">
        <v>20</v>
      </c>
      <c r="B70" s="23" t="s">
        <v>21</v>
      </c>
      <c r="C70" s="24"/>
      <c r="D70" s="204" t="s">
        <v>22</v>
      </c>
      <c r="E70" s="204"/>
      <c r="F70" s="201"/>
      <c r="G70" s="26"/>
      <c r="H70" s="26"/>
      <c r="I70" s="26"/>
      <c r="J70" s="28">
        <v>2.5000000000000001E-2</v>
      </c>
      <c r="K70" s="191"/>
      <c r="L70" s="26"/>
      <c r="M70" s="28">
        <v>5.0000000000000001E-3</v>
      </c>
      <c r="N70" s="26"/>
      <c r="O70" s="26"/>
      <c r="P70" s="201"/>
      <c r="Q70" s="26"/>
      <c r="R70" s="26"/>
      <c r="S70" s="26"/>
      <c r="T70" s="15"/>
    </row>
    <row r="71" spans="1:20" ht="12" customHeight="1" x14ac:dyDescent="0.25">
      <c r="A71" s="35"/>
      <c r="B71" s="142"/>
      <c r="C71" s="143"/>
      <c r="D71" s="205" t="s">
        <v>109</v>
      </c>
      <c r="E71" s="205"/>
      <c r="F71" s="201"/>
      <c r="G71" s="26"/>
      <c r="H71" s="26"/>
      <c r="I71" s="26"/>
      <c r="J71" s="26"/>
      <c r="K71" s="192"/>
      <c r="L71" s="29">
        <v>0.16</v>
      </c>
      <c r="M71" s="26"/>
      <c r="N71" s="26"/>
      <c r="O71" s="26"/>
      <c r="P71" s="201"/>
      <c r="Q71" s="29">
        <v>0.14000000000000001</v>
      </c>
      <c r="R71" s="26"/>
      <c r="S71" s="26"/>
      <c r="T71" s="15"/>
    </row>
    <row r="72" spans="1:20" ht="12" customHeight="1" x14ac:dyDescent="0.25">
      <c r="A72" s="35"/>
      <c r="B72" s="223"/>
      <c r="C72" s="223"/>
      <c r="D72" s="206">
        <v>39548</v>
      </c>
      <c r="E72" s="206"/>
      <c r="F72" s="30">
        <v>10.7</v>
      </c>
      <c r="G72" s="30">
        <v>97.8</v>
      </c>
      <c r="H72" s="31">
        <v>13.71</v>
      </c>
      <c r="I72" s="30">
        <v>8.1</v>
      </c>
      <c r="J72" s="30">
        <v>3.0000000000000001E-3</v>
      </c>
      <c r="K72" s="30">
        <v>7.2999999999999995E-2</v>
      </c>
      <c r="L72" s="106">
        <v>5.7000000000000002E-2</v>
      </c>
      <c r="M72" s="105" t="s">
        <v>110</v>
      </c>
      <c r="N72" s="30" t="s">
        <v>24</v>
      </c>
      <c r="O72" s="32">
        <v>10</v>
      </c>
      <c r="P72" s="30">
        <v>0.30199999999999999</v>
      </c>
      <c r="Q72" s="30">
        <v>9.1999999999999998E-2</v>
      </c>
      <c r="R72" s="32">
        <v>33.200000000000003</v>
      </c>
      <c r="S72" s="30" t="s">
        <v>110</v>
      </c>
      <c r="T72" s="15"/>
    </row>
    <row r="73" spans="1:20" ht="12" customHeight="1" x14ac:dyDescent="0.25">
      <c r="A73" s="15"/>
      <c r="B73" s="15"/>
      <c r="C73" s="15"/>
      <c r="D73" s="206">
        <v>39681</v>
      </c>
      <c r="E73" s="206"/>
      <c r="F73" s="31">
        <v>20</v>
      </c>
      <c r="G73" s="31">
        <v>67</v>
      </c>
      <c r="H73" s="107">
        <v>8.51</v>
      </c>
      <c r="I73" s="30">
        <v>8.4</v>
      </c>
      <c r="J73" s="30"/>
      <c r="K73" s="30">
        <v>1.7000000000000001E-2</v>
      </c>
      <c r="L73" s="108">
        <v>0.40300000000000002</v>
      </c>
      <c r="M73" s="30"/>
      <c r="N73" s="30"/>
      <c r="O73" s="32">
        <v>8.1</v>
      </c>
      <c r="P73" s="106">
        <v>9.0499999999999997E-2</v>
      </c>
      <c r="Q73" s="30">
        <v>2.8000000000000001E-2</v>
      </c>
      <c r="R73" s="32">
        <v>45.6</v>
      </c>
      <c r="S73" s="30"/>
      <c r="T73" s="15"/>
    </row>
    <row r="74" spans="1:20" ht="12" customHeight="1" x14ac:dyDescent="0.25">
      <c r="A74" s="15"/>
      <c r="B74" s="15"/>
      <c r="C74" s="15"/>
      <c r="D74" s="206">
        <v>39912</v>
      </c>
      <c r="E74" s="206"/>
      <c r="F74" s="30">
        <v>16.5</v>
      </c>
      <c r="G74" s="30">
        <v>99.5</v>
      </c>
      <c r="H74" s="31">
        <v>15.23</v>
      </c>
      <c r="I74" s="30">
        <v>8.3000000000000007</v>
      </c>
      <c r="J74" s="30">
        <v>3.0000000000000001E-3</v>
      </c>
      <c r="K74" s="30">
        <v>7.0000000000000007E-2</v>
      </c>
      <c r="L74" s="106">
        <v>5.3999999999999999E-2</v>
      </c>
      <c r="M74" s="30"/>
      <c r="N74" s="30"/>
      <c r="O74" s="32">
        <v>11</v>
      </c>
      <c r="P74" s="30">
        <v>0.17</v>
      </c>
      <c r="Q74" s="30">
        <v>5.1999999999999998E-2</v>
      </c>
      <c r="R74" s="32">
        <v>28</v>
      </c>
      <c r="S74" s="30"/>
      <c r="T74" s="15"/>
    </row>
    <row r="75" spans="1:20" ht="12" customHeight="1" x14ac:dyDescent="0.25">
      <c r="A75" s="15"/>
      <c r="B75" s="193" t="s">
        <v>26</v>
      </c>
      <c r="C75" s="196"/>
      <c r="D75" s="206">
        <v>40060</v>
      </c>
      <c r="E75" s="206"/>
      <c r="F75" s="30">
        <v>19.3</v>
      </c>
      <c r="G75" s="30">
        <v>88.7</v>
      </c>
      <c r="H75" s="107">
        <v>5.57</v>
      </c>
      <c r="I75" s="30">
        <v>8.5</v>
      </c>
      <c r="J75" s="34">
        <v>2.7E-2</v>
      </c>
      <c r="K75" s="30">
        <v>0.68300000000000005</v>
      </c>
      <c r="L75" s="108">
        <v>0.53027999999999997</v>
      </c>
      <c r="M75" s="30"/>
      <c r="N75" s="30"/>
      <c r="O75" s="32">
        <v>6.4</v>
      </c>
      <c r="P75" s="106">
        <v>7.6600000000000001E-2</v>
      </c>
      <c r="Q75" s="106">
        <v>2.3354E-2</v>
      </c>
      <c r="R75" s="107">
        <v>46</v>
      </c>
      <c r="S75" s="30"/>
      <c r="T75" s="15"/>
    </row>
    <row r="76" spans="1:20" ht="12" customHeight="1" x14ac:dyDescent="0.25">
      <c r="A76" s="15"/>
      <c r="B76" s="193"/>
      <c r="C76" s="196"/>
      <c r="D76" s="206">
        <v>40296</v>
      </c>
      <c r="E76" s="206"/>
      <c r="F76" s="30">
        <v>14.6</v>
      </c>
      <c r="G76" s="30">
        <v>98.9</v>
      </c>
      <c r="H76" s="31">
        <v>9.9</v>
      </c>
      <c r="I76" s="30">
        <v>8.9</v>
      </c>
      <c r="J76" s="34">
        <v>3.5999999999999997E-2</v>
      </c>
      <c r="K76" s="30">
        <v>0.11</v>
      </c>
      <c r="L76" s="106">
        <v>8.5400000000000004E-2</v>
      </c>
      <c r="M76" s="30"/>
      <c r="N76" s="30"/>
      <c r="O76" s="32">
        <v>10.8</v>
      </c>
      <c r="P76" s="30" t="s">
        <v>27</v>
      </c>
      <c r="Q76" s="30" t="s">
        <v>23</v>
      </c>
      <c r="R76" s="107">
        <v>24</v>
      </c>
      <c r="S76" s="30"/>
      <c r="T76" s="15"/>
    </row>
    <row r="77" spans="1:20" ht="12" customHeight="1" x14ac:dyDescent="0.25">
      <c r="A77" s="15"/>
      <c r="B77" s="193"/>
      <c r="C77" s="196"/>
      <c r="D77" s="206">
        <v>40395</v>
      </c>
      <c r="E77" s="206"/>
      <c r="F77" s="33">
        <v>20.9</v>
      </c>
      <c r="G77" s="33">
        <v>85.8</v>
      </c>
      <c r="H77" s="107">
        <v>8.5</v>
      </c>
      <c r="I77" s="30">
        <v>8.4</v>
      </c>
      <c r="J77" s="34">
        <v>4.2000000000000003E-2</v>
      </c>
      <c r="K77" s="30">
        <v>1.01</v>
      </c>
      <c r="L77" s="108">
        <v>0.78415999999999997</v>
      </c>
      <c r="M77" s="30"/>
      <c r="N77" s="30"/>
      <c r="O77" s="32">
        <v>8.1999999999999993</v>
      </c>
      <c r="P77" s="30">
        <v>1.6</v>
      </c>
      <c r="Q77" s="108">
        <v>0.48780499999999999</v>
      </c>
      <c r="R77" s="107">
        <v>30.4</v>
      </c>
      <c r="S77" s="30"/>
      <c r="T77" s="15"/>
    </row>
    <row r="78" spans="1:20" ht="12" customHeight="1" x14ac:dyDescent="0.25">
      <c r="A78" s="15"/>
      <c r="B78" s="193"/>
      <c r="C78" s="196"/>
      <c r="D78" s="206">
        <v>40653</v>
      </c>
      <c r="E78" s="206"/>
      <c r="F78" s="33">
        <v>13.8</v>
      </c>
      <c r="G78" s="33">
        <v>95.5</v>
      </c>
      <c r="H78" s="31">
        <v>15.5</v>
      </c>
      <c r="I78" s="30">
        <v>7.8</v>
      </c>
      <c r="J78" s="30">
        <v>5.0000000000000001E-3</v>
      </c>
      <c r="K78" s="30">
        <v>0.111</v>
      </c>
      <c r="L78" s="106">
        <v>8.6180000000000007E-2</v>
      </c>
      <c r="M78" s="30"/>
      <c r="N78" s="30"/>
      <c r="O78" s="32">
        <v>9.4</v>
      </c>
      <c r="P78" s="30">
        <v>0.56999999999999995</v>
      </c>
      <c r="Q78" s="108">
        <v>0.17377999999999999</v>
      </c>
      <c r="R78" s="107">
        <v>40</v>
      </c>
      <c r="S78" s="30"/>
      <c r="T78" s="15"/>
    </row>
    <row r="79" spans="1:20" ht="12" customHeight="1" x14ac:dyDescent="0.25">
      <c r="A79" s="15"/>
      <c r="B79" s="193"/>
      <c r="C79" s="196"/>
      <c r="D79" s="206">
        <v>40778</v>
      </c>
      <c r="E79" s="206"/>
      <c r="F79" s="33">
        <v>22.7</v>
      </c>
      <c r="G79" s="33">
        <v>91.1</v>
      </c>
      <c r="H79" s="31">
        <v>10</v>
      </c>
      <c r="I79" s="30">
        <v>8.1</v>
      </c>
      <c r="J79" s="30">
        <v>8.0000000000000002E-3</v>
      </c>
      <c r="K79" s="30">
        <v>0.182</v>
      </c>
      <c r="L79" s="106">
        <v>0.14130000000000001</v>
      </c>
      <c r="M79" s="30"/>
      <c r="N79" s="30"/>
      <c r="O79" s="32">
        <v>9.1</v>
      </c>
      <c r="P79" s="106">
        <v>3.7199999999999997E-2</v>
      </c>
      <c r="Q79" s="106">
        <v>1.1341E-2</v>
      </c>
      <c r="R79" s="107">
        <v>30</v>
      </c>
      <c r="S79" s="30"/>
      <c r="T79" s="15"/>
    </row>
    <row r="80" spans="1:20" ht="12" customHeight="1" x14ac:dyDescent="0.25">
      <c r="A80" s="15"/>
      <c r="B80" s="193"/>
      <c r="C80" s="196"/>
      <c r="D80" s="202">
        <v>41022</v>
      </c>
      <c r="E80" s="202"/>
      <c r="F80" s="37">
        <v>11.1</v>
      </c>
      <c r="G80" s="37">
        <v>104.9</v>
      </c>
      <c r="H80" s="37">
        <v>10.6</v>
      </c>
      <c r="I80" s="38">
        <v>7.8</v>
      </c>
      <c r="J80" s="39">
        <v>5.0000000000000001E-3</v>
      </c>
      <c r="K80" s="39">
        <v>0.124</v>
      </c>
      <c r="L80" s="39">
        <v>9.6000000000000002E-2</v>
      </c>
      <c r="M80" s="41"/>
      <c r="N80" s="42"/>
      <c r="O80" s="38">
        <v>16.7</v>
      </c>
      <c r="P80" s="39">
        <v>0.27500000000000002</v>
      </c>
      <c r="Q80" s="40">
        <v>8.3725862146167618E-2</v>
      </c>
      <c r="R80" s="37">
        <v>60</v>
      </c>
      <c r="S80" s="51"/>
      <c r="T80" s="15"/>
    </row>
    <row r="81" spans="1:20" ht="12" customHeight="1" x14ac:dyDescent="0.25">
      <c r="A81" s="15"/>
      <c r="B81" s="193"/>
      <c r="C81" s="196"/>
      <c r="D81" s="202">
        <v>41141</v>
      </c>
      <c r="E81" s="202"/>
      <c r="F81" s="37">
        <v>23.1</v>
      </c>
      <c r="G81" s="37">
        <v>81.7</v>
      </c>
      <c r="H81" s="37">
        <v>8.4</v>
      </c>
      <c r="I81" s="38">
        <v>8.5</v>
      </c>
      <c r="J81" s="39">
        <v>1.0999999999999999E-2</v>
      </c>
      <c r="K81" s="39">
        <v>0.25700000000000001</v>
      </c>
      <c r="L81" s="39">
        <v>0.2</v>
      </c>
      <c r="M81" s="109"/>
      <c r="N81" s="43"/>
      <c r="O81" s="38">
        <v>6.4</v>
      </c>
      <c r="P81" s="39">
        <v>0.218</v>
      </c>
      <c r="Q81" s="40">
        <v>6.6371774355871049E-2</v>
      </c>
      <c r="R81" s="37">
        <v>24.8</v>
      </c>
      <c r="S81" s="51"/>
      <c r="T81" s="15"/>
    </row>
    <row r="82" spans="1:20" ht="12" customHeight="1" x14ac:dyDescent="0.25">
      <c r="A82" s="15"/>
      <c r="B82" s="193"/>
      <c r="C82" s="196"/>
      <c r="D82" s="202">
        <v>41393</v>
      </c>
      <c r="E82" s="202"/>
      <c r="F82" s="44">
        <v>15.6</v>
      </c>
      <c r="G82" s="44">
        <v>117.3</v>
      </c>
      <c r="H82" s="44">
        <v>8.4</v>
      </c>
      <c r="I82" s="45">
        <v>8.1999999999999993</v>
      </c>
      <c r="J82" s="46">
        <v>7.0000000000000001E-3</v>
      </c>
      <c r="K82" s="46">
        <v>0.161</v>
      </c>
      <c r="L82" s="46">
        <v>0.125</v>
      </c>
      <c r="M82" s="49"/>
      <c r="N82" s="47"/>
      <c r="O82" s="44">
        <v>18.8</v>
      </c>
      <c r="P82" s="46">
        <v>0.627</v>
      </c>
      <c r="Q82" s="40">
        <v>0.19089496569326214</v>
      </c>
      <c r="R82" s="44">
        <v>53</v>
      </c>
      <c r="S82" s="51"/>
      <c r="T82" s="15"/>
    </row>
    <row r="83" spans="1:20" ht="12" customHeight="1" x14ac:dyDescent="0.25">
      <c r="A83" s="15"/>
      <c r="B83" s="15"/>
      <c r="C83" s="15"/>
      <c r="D83" s="202">
        <v>41514</v>
      </c>
      <c r="E83" s="202"/>
      <c r="F83" s="44">
        <v>16.8</v>
      </c>
      <c r="G83" s="44">
        <v>88</v>
      </c>
      <c r="H83" s="44">
        <v>5.3</v>
      </c>
      <c r="I83" s="38">
        <v>7.6</v>
      </c>
      <c r="J83" s="39">
        <v>0.21</v>
      </c>
      <c r="K83" s="39">
        <v>5.0199999999999996</v>
      </c>
      <c r="L83" s="46">
        <v>3.899</v>
      </c>
      <c r="M83" s="49"/>
      <c r="N83" s="50"/>
      <c r="O83" s="38">
        <v>7.1</v>
      </c>
      <c r="P83" s="39">
        <v>2.09</v>
      </c>
      <c r="Q83" s="40">
        <v>0.63631655231087381</v>
      </c>
      <c r="R83" s="38">
        <v>21.6</v>
      </c>
      <c r="S83" s="51"/>
      <c r="T83" s="15"/>
    </row>
    <row r="84" spans="1:20" ht="12" customHeight="1" x14ac:dyDescent="0.25">
      <c r="A84" s="15"/>
      <c r="B84" s="15"/>
      <c r="C84" s="15"/>
      <c r="D84" s="202">
        <v>41751</v>
      </c>
      <c r="E84" s="202"/>
      <c r="F84" s="44">
        <v>13.4</v>
      </c>
      <c r="G84" s="44">
        <v>105.4</v>
      </c>
      <c r="H84" s="44">
        <v>14.5</v>
      </c>
      <c r="I84" s="38">
        <v>8.6</v>
      </c>
      <c r="J84" s="39">
        <v>1.9E-2</v>
      </c>
      <c r="K84" s="39">
        <v>5.3999999999999999E-2</v>
      </c>
      <c r="L84" s="46"/>
      <c r="M84" s="49"/>
      <c r="N84" s="50"/>
      <c r="O84" s="38">
        <v>16.5</v>
      </c>
      <c r="P84" s="39">
        <v>0.26700000000000002</v>
      </c>
      <c r="Q84" s="40"/>
      <c r="R84" s="38">
        <v>46.4</v>
      </c>
      <c r="S84" s="51"/>
      <c r="T84" s="15"/>
    </row>
    <row r="85" spans="1:20" ht="12" customHeight="1" x14ac:dyDescent="0.25">
      <c r="A85" s="15"/>
      <c r="B85" s="15"/>
      <c r="C85" s="15"/>
      <c r="D85" s="202">
        <v>41877</v>
      </c>
      <c r="E85" s="202"/>
      <c r="F85" s="44">
        <v>17.2</v>
      </c>
      <c r="G85" s="44">
        <v>99</v>
      </c>
      <c r="H85" s="44">
        <v>9.9</v>
      </c>
      <c r="I85" s="38">
        <v>8.3000000000000007</v>
      </c>
      <c r="J85" s="39">
        <v>0.08</v>
      </c>
      <c r="K85" s="39">
        <v>2.0299999999999998</v>
      </c>
      <c r="L85" s="46"/>
      <c r="M85" s="49"/>
      <c r="N85" s="50"/>
      <c r="O85" s="38">
        <v>7.8</v>
      </c>
      <c r="P85" s="39">
        <v>0.65</v>
      </c>
      <c r="Q85" s="40"/>
      <c r="R85" s="38">
        <v>61.2</v>
      </c>
      <c r="S85" s="51"/>
      <c r="T85" s="15"/>
    </row>
    <row r="86" spans="1:20" ht="12" customHeight="1" x14ac:dyDescent="0.25">
      <c r="A86" s="15"/>
      <c r="B86" s="52"/>
      <c r="C86" s="1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5"/>
    </row>
    <row r="87" spans="1:20" ht="20.100000000000001" customHeight="1" x14ac:dyDescent="0.25">
      <c r="A87" s="198" t="s">
        <v>162</v>
      </c>
      <c r="B87" s="198"/>
      <c r="C87" s="12"/>
      <c r="D87" s="11"/>
      <c r="E87" s="11"/>
      <c r="F87" s="11"/>
      <c r="G87" s="11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" customHeight="1" x14ac:dyDescent="0.25">
      <c r="A88" s="12" t="s">
        <v>166</v>
      </c>
      <c r="B88" s="12"/>
      <c r="C88" s="12"/>
      <c r="D88" s="11"/>
      <c r="E88" s="11"/>
      <c r="F88" s="11"/>
      <c r="G88" s="1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" customHeight="1" x14ac:dyDescent="0.25">
      <c r="A89" s="17" t="s">
        <v>162</v>
      </c>
      <c r="B89" s="197" t="s">
        <v>163</v>
      </c>
      <c r="C89" s="197"/>
      <c r="D89" s="199" t="s">
        <v>4</v>
      </c>
      <c r="E89" s="199"/>
      <c r="F89" s="18" t="s">
        <v>1</v>
      </c>
      <c r="G89" s="18"/>
      <c r="H89" s="18" t="s">
        <v>2</v>
      </c>
      <c r="I89" s="19"/>
      <c r="J89" s="19"/>
      <c r="K89" s="19"/>
      <c r="L89" s="19"/>
      <c r="M89" s="18" t="s">
        <v>3</v>
      </c>
      <c r="N89" s="18" t="s">
        <v>3</v>
      </c>
      <c r="O89" s="19"/>
      <c r="P89" s="19"/>
      <c r="Q89" s="19"/>
      <c r="R89" s="19"/>
      <c r="S89" s="18" t="s">
        <v>2</v>
      </c>
      <c r="T89" s="15"/>
    </row>
    <row r="90" spans="1:20" ht="12" customHeight="1" x14ac:dyDescent="0.25">
      <c r="A90" s="17" t="s">
        <v>5</v>
      </c>
      <c r="B90" s="20">
        <v>11829</v>
      </c>
      <c r="C90" s="21" t="s">
        <v>318</v>
      </c>
      <c r="D90" s="199"/>
      <c r="E90" s="199"/>
      <c r="F90" s="22" t="s">
        <v>6</v>
      </c>
      <c r="G90" s="22" t="s">
        <v>7</v>
      </c>
      <c r="H90" s="22" t="s">
        <v>319</v>
      </c>
      <c r="I90" s="22" t="s">
        <v>8</v>
      </c>
      <c r="J90" s="22" t="s">
        <v>320</v>
      </c>
      <c r="K90" s="22" t="s">
        <v>321</v>
      </c>
      <c r="L90" s="22" t="s">
        <v>322</v>
      </c>
      <c r="M90" s="22" t="s">
        <v>323</v>
      </c>
      <c r="N90" s="22" t="s">
        <v>9</v>
      </c>
      <c r="O90" s="22" t="s">
        <v>324</v>
      </c>
      <c r="P90" s="22" t="s">
        <v>325</v>
      </c>
      <c r="Q90" s="22" t="s">
        <v>326</v>
      </c>
      <c r="R90" s="22" t="s">
        <v>327</v>
      </c>
      <c r="S90" s="22" t="s">
        <v>10</v>
      </c>
      <c r="T90" s="15"/>
    </row>
    <row r="91" spans="1:20" ht="12" customHeight="1" x14ac:dyDescent="0.25">
      <c r="A91" s="17" t="s">
        <v>11</v>
      </c>
      <c r="B91" s="20">
        <v>22780</v>
      </c>
      <c r="C91" s="21" t="s">
        <v>328</v>
      </c>
      <c r="D91" s="199"/>
      <c r="E91" s="199"/>
      <c r="F91" s="18" t="s">
        <v>12</v>
      </c>
      <c r="G91" s="18"/>
      <c r="H91" s="18" t="s">
        <v>13</v>
      </c>
      <c r="I91" s="18"/>
      <c r="J91" s="18" t="s">
        <v>13</v>
      </c>
      <c r="K91" s="18" t="s">
        <v>13</v>
      </c>
      <c r="L91" s="18" t="s">
        <v>13</v>
      </c>
      <c r="M91" s="18" t="s">
        <v>13</v>
      </c>
      <c r="N91" s="18" t="s">
        <v>13</v>
      </c>
      <c r="O91" s="18" t="s">
        <v>13</v>
      </c>
      <c r="P91" s="18" t="s">
        <v>13</v>
      </c>
      <c r="Q91" s="18" t="s">
        <v>13</v>
      </c>
      <c r="R91" s="18" t="s">
        <v>13</v>
      </c>
      <c r="S91" s="18" t="s">
        <v>13</v>
      </c>
      <c r="T91" s="15"/>
    </row>
    <row r="92" spans="1:20" ht="12" customHeight="1" x14ac:dyDescent="0.25">
      <c r="A92" s="17" t="s">
        <v>14</v>
      </c>
      <c r="B92" s="23" t="s">
        <v>164</v>
      </c>
      <c r="C92" s="24"/>
      <c r="D92" s="200" t="s">
        <v>19</v>
      </c>
      <c r="E92" s="200"/>
      <c r="F92" s="201" t="s">
        <v>16</v>
      </c>
      <c r="G92" s="201" t="s">
        <v>16</v>
      </c>
      <c r="H92" s="25" t="s">
        <v>17</v>
      </c>
      <c r="I92" s="25" t="s">
        <v>18</v>
      </c>
      <c r="J92" s="26"/>
      <c r="K92" s="190" t="s">
        <v>16</v>
      </c>
      <c r="L92" s="26"/>
      <c r="M92" s="26"/>
      <c r="N92" s="25">
        <v>9.1999999999999998E-2</v>
      </c>
      <c r="O92" s="25">
        <v>3.8</v>
      </c>
      <c r="P92" s="201" t="s">
        <v>16</v>
      </c>
      <c r="Q92" s="26"/>
      <c r="R92" s="27">
        <v>20</v>
      </c>
      <c r="S92" s="25">
        <v>1.4E-2</v>
      </c>
      <c r="T92" s="15"/>
    </row>
    <row r="93" spans="1:20" ht="12" customHeight="1" x14ac:dyDescent="0.25">
      <c r="A93" s="17" t="s">
        <v>20</v>
      </c>
      <c r="B93" s="23" t="s">
        <v>21</v>
      </c>
      <c r="C93" s="24"/>
      <c r="D93" s="204" t="s">
        <v>22</v>
      </c>
      <c r="E93" s="204"/>
      <c r="F93" s="201"/>
      <c r="G93" s="201"/>
      <c r="H93" s="26"/>
      <c r="I93" s="26"/>
      <c r="J93" s="28">
        <v>2.5000000000000001E-2</v>
      </c>
      <c r="K93" s="191"/>
      <c r="L93" s="26"/>
      <c r="M93" s="28">
        <v>5.0000000000000001E-3</v>
      </c>
      <c r="N93" s="26"/>
      <c r="O93" s="26"/>
      <c r="P93" s="201"/>
      <c r="Q93" s="26"/>
      <c r="R93" s="26"/>
      <c r="S93" s="26"/>
      <c r="T93" s="15"/>
    </row>
    <row r="94" spans="1:20" ht="12" customHeight="1" x14ac:dyDescent="0.25">
      <c r="A94" s="35"/>
      <c r="B94" s="142"/>
      <c r="C94" s="143"/>
      <c r="D94" s="205" t="s">
        <v>109</v>
      </c>
      <c r="E94" s="205"/>
      <c r="F94" s="201"/>
      <c r="G94" s="201"/>
      <c r="H94" s="26"/>
      <c r="I94" s="26"/>
      <c r="J94" s="26"/>
      <c r="K94" s="192"/>
      <c r="L94" s="29">
        <v>0.16</v>
      </c>
      <c r="M94" s="26"/>
      <c r="N94" s="26"/>
      <c r="O94" s="26"/>
      <c r="P94" s="201"/>
      <c r="Q94" s="29">
        <v>0.14000000000000001</v>
      </c>
      <c r="R94" s="26"/>
      <c r="S94" s="26"/>
      <c r="T94" s="15"/>
    </row>
    <row r="95" spans="1:20" ht="12" customHeight="1" x14ac:dyDescent="0.25">
      <c r="A95" s="35"/>
      <c r="B95" s="142"/>
      <c r="C95" s="142"/>
      <c r="D95" s="207">
        <v>39548</v>
      </c>
      <c r="E95" s="207"/>
      <c r="F95" s="132">
        <v>12.4</v>
      </c>
      <c r="G95" s="132">
        <v>72.599999999999994</v>
      </c>
      <c r="H95" s="111">
        <v>14.27</v>
      </c>
      <c r="I95" s="94">
        <v>8.4</v>
      </c>
      <c r="J95" s="133" t="s">
        <v>101</v>
      </c>
      <c r="K95" s="133" t="s">
        <v>102</v>
      </c>
      <c r="L95" s="40" t="s">
        <v>103</v>
      </c>
      <c r="M95" s="100" t="s">
        <v>100</v>
      </c>
      <c r="N95" s="134" t="s">
        <v>106</v>
      </c>
      <c r="O95" s="94">
        <v>9.6</v>
      </c>
      <c r="P95" s="133">
        <v>0.151</v>
      </c>
      <c r="Q95" s="40">
        <v>4.5973109760259305E-2</v>
      </c>
      <c r="R95" s="94">
        <v>30.4</v>
      </c>
      <c r="S95" s="135" t="s">
        <v>100</v>
      </c>
      <c r="T95" s="15"/>
    </row>
    <row r="96" spans="1:20" ht="12" customHeight="1" x14ac:dyDescent="0.25">
      <c r="A96" s="15"/>
      <c r="B96" s="15"/>
      <c r="C96" s="15"/>
      <c r="D96" s="207">
        <v>39681</v>
      </c>
      <c r="E96" s="207"/>
      <c r="F96" s="132">
        <v>18.7</v>
      </c>
      <c r="G96" s="132">
        <v>57.2</v>
      </c>
      <c r="H96" s="111">
        <v>6.46</v>
      </c>
      <c r="I96" s="94">
        <v>8.5</v>
      </c>
      <c r="J96" s="133">
        <v>3.5999999999999997E-2</v>
      </c>
      <c r="K96" s="133">
        <v>0.106</v>
      </c>
      <c r="L96" s="40">
        <v>8.2324060992514561E-2</v>
      </c>
      <c r="M96" s="100"/>
      <c r="N96" s="132"/>
      <c r="O96" s="94">
        <v>4.3</v>
      </c>
      <c r="P96" s="133">
        <v>5.1900000000000002E-2</v>
      </c>
      <c r="Q96" s="40">
        <v>1.5801353619585814E-2</v>
      </c>
      <c r="R96" s="94">
        <v>63.5</v>
      </c>
      <c r="S96" s="51"/>
      <c r="T96" s="15"/>
    </row>
    <row r="97" spans="1:20" ht="12" customHeight="1" x14ac:dyDescent="0.25">
      <c r="A97" s="15"/>
      <c r="B97" s="193" t="s">
        <v>26</v>
      </c>
      <c r="C97" s="196"/>
      <c r="D97" s="207">
        <v>40296</v>
      </c>
      <c r="E97" s="207"/>
      <c r="F97" s="93">
        <v>18.3</v>
      </c>
      <c r="G97" s="93">
        <v>84.6</v>
      </c>
      <c r="H97" s="93">
        <v>9.3000000000000007</v>
      </c>
      <c r="I97" s="95">
        <v>8.1999999999999993</v>
      </c>
      <c r="J97" s="40">
        <v>2E-3</v>
      </c>
      <c r="K97" s="40">
        <v>5.0999999999999997E-2</v>
      </c>
      <c r="L97" s="40">
        <v>3.9608746326587188E-2</v>
      </c>
      <c r="M97" s="136"/>
      <c r="N97" s="137"/>
      <c r="O97" s="95">
        <v>2.2000000000000002</v>
      </c>
      <c r="P97" s="40">
        <v>9.7000000000000003E-2</v>
      </c>
      <c r="Q97" s="40">
        <v>2.9532395011557303E-2</v>
      </c>
      <c r="R97" s="95">
        <v>3.2</v>
      </c>
      <c r="S97" s="51"/>
      <c r="T97" s="15"/>
    </row>
    <row r="98" spans="1:20" ht="12" customHeight="1" x14ac:dyDescent="0.25">
      <c r="A98" s="15"/>
      <c r="B98" s="193"/>
      <c r="C98" s="196"/>
      <c r="D98" s="207">
        <v>40395</v>
      </c>
      <c r="E98" s="207"/>
      <c r="F98" s="138">
        <v>23.1</v>
      </c>
      <c r="G98" s="138">
        <v>84.8</v>
      </c>
      <c r="H98" s="93">
        <v>6.4</v>
      </c>
      <c r="I98" s="95">
        <v>8.1</v>
      </c>
      <c r="J98" s="40">
        <v>7.0000000000000001E-3</v>
      </c>
      <c r="K98" s="40">
        <v>0.16200000000000001</v>
      </c>
      <c r="L98" s="40">
        <v>0.12581601774327697</v>
      </c>
      <c r="M98" s="136"/>
      <c r="N98" s="139"/>
      <c r="O98" s="95">
        <v>6.1</v>
      </c>
      <c r="P98" s="40" t="s">
        <v>167</v>
      </c>
      <c r="Q98" s="40" t="s">
        <v>101</v>
      </c>
      <c r="R98" s="95">
        <v>13.2</v>
      </c>
      <c r="S98" s="51"/>
      <c r="T98" s="15"/>
    </row>
    <row r="99" spans="1:20" ht="12" customHeight="1" x14ac:dyDescent="0.25">
      <c r="A99" s="15"/>
      <c r="B99" s="193"/>
      <c r="C99" s="196"/>
      <c r="D99" s="207">
        <v>40653</v>
      </c>
      <c r="E99" s="207"/>
      <c r="F99" s="138">
        <v>18</v>
      </c>
      <c r="G99" s="138">
        <v>78.599999999999994</v>
      </c>
      <c r="H99" s="140">
        <v>11.5</v>
      </c>
      <c r="I99" s="95">
        <v>8.4</v>
      </c>
      <c r="J99" s="40" t="s">
        <v>101</v>
      </c>
      <c r="K99" s="40" t="s">
        <v>102</v>
      </c>
      <c r="L99" s="112" t="s">
        <v>103</v>
      </c>
      <c r="M99" s="136"/>
      <c r="N99" s="140"/>
      <c r="O99" s="95">
        <v>7</v>
      </c>
      <c r="P99" s="40">
        <v>0.19900000000000001</v>
      </c>
      <c r="Q99" s="40">
        <v>6.0587078425772205E-2</v>
      </c>
      <c r="R99" s="95">
        <v>11.2</v>
      </c>
      <c r="S99" s="51"/>
      <c r="T99" s="15"/>
    </row>
    <row r="100" spans="1:20" ht="12" customHeight="1" x14ac:dyDescent="0.25">
      <c r="A100" s="15"/>
      <c r="B100" s="193"/>
      <c r="C100" s="196"/>
      <c r="D100" s="207">
        <v>40778</v>
      </c>
      <c r="E100" s="207"/>
      <c r="F100" s="138">
        <v>24.1</v>
      </c>
      <c r="G100" s="138">
        <v>84.8</v>
      </c>
      <c r="H100" s="140">
        <v>2.4</v>
      </c>
      <c r="I100" s="95">
        <v>7.4</v>
      </c>
      <c r="J100" s="40">
        <v>5.0000000000000001E-3</v>
      </c>
      <c r="K100" s="40">
        <v>0.47299999999999998</v>
      </c>
      <c r="L100" s="112">
        <v>0.36735170612697532</v>
      </c>
      <c r="M100" s="136"/>
      <c r="N100" s="121"/>
      <c r="O100" s="95">
        <v>5.8</v>
      </c>
      <c r="P100" s="40">
        <v>7.8299999999999995E-2</v>
      </c>
      <c r="Q100" s="112">
        <v>2.3839036385617903E-2</v>
      </c>
      <c r="R100" s="95">
        <v>7.2</v>
      </c>
      <c r="S100" s="51"/>
      <c r="T100" s="15"/>
    </row>
    <row r="101" spans="1:20" ht="12" customHeight="1" x14ac:dyDescent="0.25">
      <c r="A101" s="15"/>
      <c r="B101" s="193"/>
      <c r="C101" s="196"/>
      <c r="D101" s="207">
        <v>41022</v>
      </c>
      <c r="E101" s="207"/>
      <c r="F101" s="37">
        <v>12.5</v>
      </c>
      <c r="G101" s="37">
        <v>83.7</v>
      </c>
      <c r="H101" s="37">
        <v>11.7</v>
      </c>
      <c r="I101" s="38">
        <v>9.5</v>
      </c>
      <c r="J101" s="39" t="s">
        <v>101</v>
      </c>
      <c r="K101" s="39" t="s">
        <v>102</v>
      </c>
      <c r="L101" s="40" t="s">
        <v>103</v>
      </c>
      <c r="M101" s="41"/>
      <c r="N101" s="42"/>
      <c r="O101" s="38">
        <v>6.9</v>
      </c>
      <c r="P101" s="39">
        <v>5.1999999999999998E-2</v>
      </c>
      <c r="Q101" s="40">
        <v>1.5831799387638967E-2</v>
      </c>
      <c r="R101" s="38">
        <v>16.399999999999999</v>
      </c>
      <c r="S101" s="51"/>
      <c r="T101" s="15"/>
    </row>
    <row r="102" spans="1:20" ht="12" customHeight="1" x14ac:dyDescent="0.25">
      <c r="A102" s="15"/>
      <c r="B102" s="193"/>
      <c r="C102" s="196"/>
      <c r="D102" s="207">
        <v>41141</v>
      </c>
      <c r="E102" s="207"/>
      <c r="F102" s="37">
        <v>22.4</v>
      </c>
      <c r="G102" s="37">
        <v>74.2</v>
      </c>
      <c r="H102" s="37">
        <v>6.4</v>
      </c>
      <c r="I102" s="38">
        <v>7.7</v>
      </c>
      <c r="J102" s="39">
        <v>0.01</v>
      </c>
      <c r="K102" s="39">
        <v>0.24199999999999999</v>
      </c>
      <c r="L102" s="39">
        <v>0.188</v>
      </c>
      <c r="M102" s="41"/>
      <c r="N102" s="43"/>
      <c r="O102" s="38">
        <v>2.9</v>
      </c>
      <c r="P102" s="39">
        <v>0.125</v>
      </c>
      <c r="Q102" s="40">
        <v>3.805721006643982E-2</v>
      </c>
      <c r="R102" s="38">
        <v>10</v>
      </c>
      <c r="S102" s="51"/>
      <c r="T102" s="15"/>
    </row>
    <row r="103" spans="1:20" ht="12" customHeight="1" x14ac:dyDescent="0.25">
      <c r="A103" s="15"/>
      <c r="B103" s="193"/>
      <c r="C103" s="196"/>
      <c r="D103" s="207">
        <v>41393</v>
      </c>
      <c r="E103" s="207"/>
      <c r="F103" s="44">
        <v>15.3</v>
      </c>
      <c r="G103" s="44">
        <v>82.7</v>
      </c>
      <c r="H103" s="44">
        <v>6.8</v>
      </c>
      <c r="I103" s="45">
        <v>8.1999999999999993</v>
      </c>
      <c r="J103" s="46">
        <v>4.0000000000000001E-3</v>
      </c>
      <c r="K103" s="46">
        <v>8.7999999999999995E-2</v>
      </c>
      <c r="L103" s="39">
        <v>6.8000000000000005E-2</v>
      </c>
      <c r="M103" s="41"/>
      <c r="N103" s="47"/>
      <c r="O103" s="44">
        <v>6.6</v>
      </c>
      <c r="P103" s="46">
        <v>0.24299999999999999</v>
      </c>
      <c r="Q103" s="40">
        <v>7.3983216369159013E-2</v>
      </c>
      <c r="R103" s="44">
        <v>9.6</v>
      </c>
      <c r="S103" s="51"/>
      <c r="T103" s="15"/>
    </row>
    <row r="104" spans="1:20" ht="12" customHeight="1" x14ac:dyDescent="0.25">
      <c r="A104" s="15"/>
      <c r="B104" s="193"/>
      <c r="C104" s="196"/>
      <c r="D104" s="207">
        <v>41514</v>
      </c>
      <c r="E104" s="207"/>
      <c r="F104" s="44">
        <v>16.399999999999999</v>
      </c>
      <c r="G104" s="44">
        <v>59.2</v>
      </c>
      <c r="H104" s="44">
        <v>2.2999999999999998</v>
      </c>
      <c r="I104" s="38">
        <v>7.2</v>
      </c>
      <c r="J104" s="39">
        <v>5.0000000000000001E-3</v>
      </c>
      <c r="K104" s="39">
        <v>0.502</v>
      </c>
      <c r="L104" s="39">
        <v>0.39</v>
      </c>
      <c r="M104" s="41"/>
      <c r="N104" s="39"/>
      <c r="O104" s="38">
        <v>3.4</v>
      </c>
      <c r="P104" s="39">
        <v>0.29599999999999999</v>
      </c>
      <c r="Q104" s="40">
        <v>9.0119473437329498E-2</v>
      </c>
      <c r="R104" s="38">
        <v>12</v>
      </c>
      <c r="S104" s="51"/>
      <c r="T104" s="15"/>
    </row>
    <row r="105" spans="1:20" ht="12" customHeight="1" x14ac:dyDescent="0.25">
      <c r="A105" s="15"/>
      <c r="B105" s="79"/>
      <c r="C105" s="79"/>
      <c r="D105" s="202">
        <v>41751</v>
      </c>
      <c r="E105" s="202"/>
      <c r="F105" s="44">
        <v>14.4</v>
      </c>
      <c r="G105" s="44">
        <v>69.099999999999994</v>
      </c>
      <c r="H105" s="44">
        <v>15</v>
      </c>
      <c r="I105" s="38">
        <v>9.1</v>
      </c>
      <c r="J105" s="39" t="s">
        <v>101</v>
      </c>
      <c r="K105" s="39" t="s">
        <v>102</v>
      </c>
      <c r="L105" s="46"/>
      <c r="M105" s="49"/>
      <c r="N105" s="50"/>
      <c r="O105" s="38">
        <v>8.5</v>
      </c>
      <c r="P105" s="39">
        <v>0.16500000000000001</v>
      </c>
      <c r="Q105" s="40"/>
      <c r="R105" s="38">
        <v>19.600000000000001</v>
      </c>
      <c r="S105" s="51"/>
      <c r="T105" s="15"/>
    </row>
    <row r="106" spans="1:20" ht="12" customHeight="1" x14ac:dyDescent="0.25">
      <c r="A106" s="15"/>
      <c r="B106" s="79"/>
      <c r="C106" s="79"/>
      <c r="D106" s="202">
        <v>41877</v>
      </c>
      <c r="E106" s="202"/>
      <c r="F106" s="44">
        <v>15.4</v>
      </c>
      <c r="G106" s="44">
        <v>63</v>
      </c>
      <c r="H106" s="44">
        <v>5.4</v>
      </c>
      <c r="I106" s="38">
        <v>7.6</v>
      </c>
      <c r="J106" s="39">
        <v>2.1999999999999999E-2</v>
      </c>
      <c r="K106" s="39">
        <v>0.52600000000000002</v>
      </c>
      <c r="L106" s="46"/>
      <c r="M106" s="49"/>
      <c r="N106" s="50"/>
      <c r="O106" s="38">
        <v>5.0999999999999996</v>
      </c>
      <c r="P106" s="39">
        <v>0.18099999999999999</v>
      </c>
      <c r="Q106" s="40"/>
      <c r="R106" s="38">
        <v>11.2</v>
      </c>
      <c r="S106" s="51"/>
      <c r="T106" s="15"/>
    </row>
    <row r="107" spans="1:20" ht="12" customHeight="1" x14ac:dyDescent="0.25">
      <c r="A107" s="15"/>
      <c r="B107" s="52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54"/>
      <c r="T107" s="15"/>
    </row>
    <row r="108" spans="1:20" ht="20.100000000000001" customHeight="1" x14ac:dyDescent="0.25">
      <c r="A108" s="198" t="s">
        <v>173</v>
      </c>
      <c r="B108" s="198"/>
      <c r="C108" s="12"/>
      <c r="D108" s="11"/>
      <c r="E108" s="11"/>
      <c r="F108" s="11"/>
      <c r="G108" s="11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" customHeight="1" x14ac:dyDescent="0.25">
      <c r="A109" s="12" t="s">
        <v>179</v>
      </c>
      <c r="B109" s="12"/>
      <c r="C109" s="12"/>
      <c r="D109" s="11"/>
      <c r="E109" s="11"/>
      <c r="F109" s="11"/>
      <c r="G109" s="11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" customHeight="1" x14ac:dyDescent="0.25">
      <c r="A110" s="17" t="s">
        <v>173</v>
      </c>
      <c r="B110" s="197" t="s">
        <v>174</v>
      </c>
      <c r="C110" s="197"/>
      <c r="D110" s="199" t="s">
        <v>4</v>
      </c>
      <c r="E110" s="199"/>
      <c r="F110" s="18" t="s">
        <v>1</v>
      </c>
      <c r="G110" s="18"/>
      <c r="H110" s="18" t="s">
        <v>2</v>
      </c>
      <c r="I110" s="19"/>
      <c r="J110" s="19"/>
      <c r="K110" s="19"/>
      <c r="L110" s="19"/>
      <c r="M110" s="18" t="s">
        <v>3</v>
      </c>
      <c r="N110" s="18" t="s">
        <v>3</v>
      </c>
      <c r="O110" s="19"/>
      <c r="P110" s="19"/>
      <c r="Q110" s="19"/>
      <c r="R110" s="19"/>
      <c r="S110" s="18" t="s">
        <v>2</v>
      </c>
      <c r="T110" s="15"/>
    </row>
    <row r="111" spans="1:20" ht="12" customHeight="1" x14ac:dyDescent="0.25">
      <c r="A111" s="17" t="s">
        <v>5</v>
      </c>
      <c r="B111" s="20">
        <v>27035</v>
      </c>
      <c r="C111" s="21" t="s">
        <v>318</v>
      </c>
      <c r="D111" s="199"/>
      <c r="E111" s="199"/>
      <c r="F111" s="22" t="s">
        <v>6</v>
      </c>
      <c r="G111" s="22" t="s">
        <v>7</v>
      </c>
      <c r="H111" s="22" t="s">
        <v>319</v>
      </c>
      <c r="I111" s="22" t="s">
        <v>8</v>
      </c>
      <c r="J111" s="22" t="s">
        <v>320</v>
      </c>
      <c r="K111" s="22" t="s">
        <v>321</v>
      </c>
      <c r="L111" s="22" t="s">
        <v>322</v>
      </c>
      <c r="M111" s="22" t="s">
        <v>323</v>
      </c>
      <c r="N111" s="22" t="s">
        <v>9</v>
      </c>
      <c r="O111" s="22" t="s">
        <v>324</v>
      </c>
      <c r="P111" s="22" t="s">
        <v>325</v>
      </c>
      <c r="Q111" s="22" t="s">
        <v>326</v>
      </c>
      <c r="R111" s="22" t="s">
        <v>327</v>
      </c>
      <c r="S111" s="22" t="s">
        <v>10</v>
      </c>
      <c r="T111" s="15"/>
    </row>
    <row r="112" spans="1:20" ht="12" customHeight="1" x14ac:dyDescent="0.25">
      <c r="A112" s="17" t="s">
        <v>11</v>
      </c>
      <c r="B112" s="20">
        <v>44933</v>
      </c>
      <c r="C112" s="21" t="s">
        <v>328</v>
      </c>
      <c r="D112" s="199"/>
      <c r="E112" s="199"/>
      <c r="F112" s="18" t="s">
        <v>12</v>
      </c>
      <c r="G112" s="18"/>
      <c r="H112" s="18" t="s">
        <v>13</v>
      </c>
      <c r="I112" s="18"/>
      <c r="J112" s="18" t="s">
        <v>13</v>
      </c>
      <c r="K112" s="18" t="s">
        <v>13</v>
      </c>
      <c r="L112" s="18" t="s">
        <v>13</v>
      </c>
      <c r="M112" s="18" t="s">
        <v>13</v>
      </c>
      <c r="N112" s="18" t="s">
        <v>13</v>
      </c>
      <c r="O112" s="18" t="s">
        <v>13</v>
      </c>
      <c r="P112" s="18" t="s">
        <v>13</v>
      </c>
      <c r="Q112" s="18" t="s">
        <v>13</v>
      </c>
      <c r="R112" s="18" t="s">
        <v>13</v>
      </c>
      <c r="S112" s="18" t="s">
        <v>13</v>
      </c>
      <c r="T112" s="15"/>
    </row>
    <row r="113" spans="1:20" ht="12" customHeight="1" x14ac:dyDescent="0.25">
      <c r="A113" s="17" t="s">
        <v>14</v>
      </c>
      <c r="B113" s="23" t="s">
        <v>175</v>
      </c>
      <c r="C113" s="24"/>
      <c r="D113" s="200" t="s">
        <v>19</v>
      </c>
      <c r="E113" s="200"/>
      <c r="F113" s="201" t="s">
        <v>16</v>
      </c>
      <c r="G113" s="201" t="s">
        <v>16</v>
      </c>
      <c r="H113" s="25" t="s">
        <v>17</v>
      </c>
      <c r="I113" s="25" t="s">
        <v>18</v>
      </c>
      <c r="J113" s="26"/>
      <c r="K113" s="190" t="s">
        <v>16</v>
      </c>
      <c r="L113" s="26"/>
      <c r="M113" s="26"/>
      <c r="N113" s="25">
        <v>9.1999999999999998E-2</v>
      </c>
      <c r="O113" s="25">
        <v>3.8</v>
      </c>
      <c r="P113" s="201" t="s">
        <v>16</v>
      </c>
      <c r="Q113" s="26"/>
      <c r="R113" s="27">
        <v>20</v>
      </c>
      <c r="S113" s="25">
        <v>1.4E-2</v>
      </c>
      <c r="T113" s="15"/>
    </row>
    <row r="114" spans="1:20" ht="12" customHeight="1" x14ac:dyDescent="0.25">
      <c r="A114" s="17" t="s">
        <v>20</v>
      </c>
      <c r="B114" s="23" t="s">
        <v>21</v>
      </c>
      <c r="C114" s="24"/>
      <c r="D114" s="204" t="s">
        <v>22</v>
      </c>
      <c r="E114" s="204"/>
      <c r="F114" s="201"/>
      <c r="G114" s="201"/>
      <c r="H114" s="26"/>
      <c r="I114" s="26"/>
      <c r="J114" s="28">
        <v>2.5000000000000001E-2</v>
      </c>
      <c r="K114" s="191"/>
      <c r="L114" s="26"/>
      <c r="M114" s="28">
        <v>5.0000000000000001E-3</v>
      </c>
      <c r="N114" s="26"/>
      <c r="O114" s="26"/>
      <c r="P114" s="201"/>
      <c r="Q114" s="26"/>
      <c r="R114" s="26"/>
      <c r="S114" s="26"/>
      <c r="T114" s="15"/>
    </row>
    <row r="115" spans="1:20" ht="12" customHeight="1" x14ac:dyDescent="0.25">
      <c r="A115" s="35"/>
      <c r="B115" s="142"/>
      <c r="C115" s="143"/>
      <c r="D115" s="205" t="s">
        <v>180</v>
      </c>
      <c r="E115" s="205"/>
      <c r="F115" s="201"/>
      <c r="G115" s="201"/>
      <c r="H115" s="26"/>
      <c r="I115" s="26"/>
      <c r="J115" s="26"/>
      <c r="K115" s="192"/>
      <c r="L115" s="29">
        <v>0.16</v>
      </c>
      <c r="M115" s="26"/>
      <c r="N115" s="26"/>
      <c r="O115" s="26"/>
      <c r="P115" s="201"/>
      <c r="Q115" s="29">
        <v>0.14000000000000001</v>
      </c>
      <c r="R115" s="26"/>
      <c r="S115" s="26"/>
      <c r="T115" s="15"/>
    </row>
    <row r="116" spans="1:20" ht="12" customHeight="1" x14ac:dyDescent="0.25">
      <c r="A116" s="35"/>
      <c r="B116" s="142"/>
      <c r="C116" s="142"/>
      <c r="D116" s="206">
        <v>39548</v>
      </c>
      <c r="E116" s="206"/>
      <c r="F116" s="30">
        <v>10.8</v>
      </c>
      <c r="G116" s="30">
        <v>86.6</v>
      </c>
      <c r="H116" s="30">
        <v>16.48</v>
      </c>
      <c r="I116" s="30">
        <v>8.1</v>
      </c>
      <c r="J116" s="30" t="s">
        <v>23</v>
      </c>
      <c r="K116" s="30" t="s">
        <v>24</v>
      </c>
      <c r="L116" s="30" t="s">
        <v>25</v>
      </c>
      <c r="M116" s="105" t="s">
        <v>110</v>
      </c>
      <c r="N116" s="30" t="s">
        <v>24</v>
      </c>
      <c r="O116" s="32">
        <v>10</v>
      </c>
      <c r="P116" s="30">
        <v>0.20200000000000001</v>
      </c>
      <c r="Q116" s="30">
        <v>6.2E-2</v>
      </c>
      <c r="R116" s="32">
        <v>33.6</v>
      </c>
      <c r="S116" s="30" t="s">
        <v>110</v>
      </c>
      <c r="T116" s="15"/>
    </row>
    <row r="117" spans="1:20" ht="12" customHeight="1" x14ac:dyDescent="0.25">
      <c r="A117" s="15"/>
      <c r="B117" s="68"/>
      <c r="C117" s="68"/>
      <c r="D117" s="206">
        <v>39681</v>
      </c>
      <c r="E117" s="206"/>
      <c r="F117" s="30">
        <v>21.6</v>
      </c>
      <c r="G117" s="30">
        <v>60.3</v>
      </c>
      <c r="H117" s="30">
        <v>11.01</v>
      </c>
      <c r="I117" s="30">
        <v>8.8000000000000007</v>
      </c>
      <c r="J117" s="30"/>
      <c r="K117" s="30" t="s">
        <v>23</v>
      </c>
      <c r="L117" s="30" t="s">
        <v>24</v>
      </c>
      <c r="M117" s="30"/>
      <c r="N117" s="30"/>
      <c r="O117" s="32">
        <v>9</v>
      </c>
      <c r="P117" s="30">
        <v>3.4200000000000001E-2</v>
      </c>
      <c r="Q117" s="30">
        <v>0.01</v>
      </c>
      <c r="R117" s="32">
        <v>24.4</v>
      </c>
      <c r="S117" s="30"/>
      <c r="T117" s="15"/>
    </row>
    <row r="118" spans="1:20" ht="12" customHeight="1" x14ac:dyDescent="0.25">
      <c r="A118" s="15"/>
      <c r="B118" s="193" t="s">
        <v>26</v>
      </c>
      <c r="C118" s="196"/>
      <c r="D118" s="206">
        <v>39912</v>
      </c>
      <c r="E118" s="206"/>
      <c r="F118" s="30">
        <v>17.2</v>
      </c>
      <c r="G118" s="30">
        <v>93.5</v>
      </c>
      <c r="H118" s="30">
        <v>15.15</v>
      </c>
      <c r="I118" s="30">
        <v>8.5</v>
      </c>
      <c r="J118" s="30" t="s">
        <v>23</v>
      </c>
      <c r="K118" s="30" t="s">
        <v>24</v>
      </c>
      <c r="L118" s="30" t="s">
        <v>25</v>
      </c>
      <c r="M118" s="30"/>
      <c r="N118" s="30"/>
      <c r="O118" s="32">
        <v>9.4</v>
      </c>
      <c r="P118" s="30">
        <v>0.155</v>
      </c>
      <c r="Q118" s="30">
        <v>4.7E-2</v>
      </c>
      <c r="R118" s="32">
        <v>22.8</v>
      </c>
      <c r="S118" s="30"/>
      <c r="T118" s="15"/>
    </row>
    <row r="119" spans="1:20" ht="12" customHeight="1" x14ac:dyDescent="0.25">
      <c r="A119" s="15"/>
      <c r="B119" s="193"/>
      <c r="C119" s="196"/>
      <c r="D119" s="206">
        <v>40060</v>
      </c>
      <c r="E119" s="206"/>
      <c r="F119" s="30">
        <v>19.7</v>
      </c>
      <c r="G119" s="30">
        <v>74.599999999999994</v>
      </c>
      <c r="H119" s="32">
        <v>4.95</v>
      </c>
      <c r="I119" s="32">
        <v>9.1999999999999993</v>
      </c>
      <c r="J119" s="34">
        <v>8.2000000000000003E-2</v>
      </c>
      <c r="K119" s="30">
        <v>0.32700000000000001</v>
      </c>
      <c r="L119" s="108">
        <v>0.25387999999999999</v>
      </c>
      <c r="M119" s="30"/>
      <c r="N119" s="30"/>
      <c r="O119" s="32">
        <v>4.0999999999999996</v>
      </c>
      <c r="P119" s="30">
        <v>6.8500000000000005E-2</v>
      </c>
      <c r="Q119" s="106">
        <v>2.0884E-2</v>
      </c>
      <c r="R119" s="32">
        <v>26.8</v>
      </c>
      <c r="S119" s="30"/>
      <c r="T119" s="15"/>
    </row>
    <row r="120" spans="1:20" ht="12" customHeight="1" x14ac:dyDescent="0.25">
      <c r="A120" s="15"/>
      <c r="B120" s="193"/>
      <c r="C120" s="196"/>
      <c r="D120" s="206">
        <v>40296</v>
      </c>
      <c r="E120" s="206"/>
      <c r="F120" s="30">
        <v>15</v>
      </c>
      <c r="G120" s="30">
        <v>89.9</v>
      </c>
      <c r="H120" s="30">
        <v>13.5</v>
      </c>
      <c r="I120" s="31">
        <v>9</v>
      </c>
      <c r="J120" s="30" t="s">
        <v>23</v>
      </c>
      <c r="K120" s="30" t="s">
        <v>24</v>
      </c>
      <c r="L120" s="30" t="s">
        <v>25</v>
      </c>
      <c r="M120" s="30"/>
      <c r="N120" s="30"/>
      <c r="O120" s="32">
        <v>10.7</v>
      </c>
      <c r="P120" s="30" t="s">
        <v>27</v>
      </c>
      <c r="Q120" s="106" t="s">
        <v>23</v>
      </c>
      <c r="R120" s="32">
        <v>24.4</v>
      </c>
      <c r="S120" s="30"/>
      <c r="T120" s="15"/>
    </row>
    <row r="121" spans="1:20" ht="12" customHeight="1" x14ac:dyDescent="0.25">
      <c r="A121" s="15"/>
      <c r="B121" s="193"/>
      <c r="C121" s="196"/>
      <c r="D121" s="206">
        <v>40395</v>
      </c>
      <c r="E121" s="206"/>
      <c r="F121" s="30">
        <v>21.1</v>
      </c>
      <c r="G121" s="30">
        <v>79.5</v>
      </c>
      <c r="H121" s="30">
        <v>12.4</v>
      </c>
      <c r="I121" s="31">
        <v>9</v>
      </c>
      <c r="J121" s="34">
        <v>0.11899999999999999</v>
      </c>
      <c r="K121" s="30">
        <v>0.35799999999999998</v>
      </c>
      <c r="L121" s="108">
        <v>0.27794999999999997</v>
      </c>
      <c r="M121" s="30"/>
      <c r="N121" s="30"/>
      <c r="O121" s="32">
        <v>8.5</v>
      </c>
      <c r="P121" s="30">
        <v>0.94699999999999995</v>
      </c>
      <c r="Q121" s="108">
        <v>0.28871999999999998</v>
      </c>
      <c r="R121" s="32">
        <v>21.6</v>
      </c>
      <c r="S121" s="30"/>
      <c r="T121" s="15"/>
    </row>
    <row r="122" spans="1:20" ht="12" customHeight="1" x14ac:dyDescent="0.25">
      <c r="A122" s="15"/>
      <c r="B122" s="193"/>
      <c r="C122" s="196"/>
      <c r="D122" s="206">
        <v>40653</v>
      </c>
      <c r="E122" s="206"/>
      <c r="F122" s="30">
        <v>14</v>
      </c>
      <c r="G122" s="30">
        <v>93.7</v>
      </c>
      <c r="H122" s="30">
        <v>10.6</v>
      </c>
      <c r="I122" s="30">
        <v>7.9</v>
      </c>
      <c r="J122" s="30">
        <v>4.0000000000000001E-3</v>
      </c>
      <c r="K122" s="30">
        <v>9.4E-2</v>
      </c>
      <c r="L122" s="30">
        <v>7.2980000000000003E-2</v>
      </c>
      <c r="M122" s="30"/>
      <c r="N122" s="30"/>
      <c r="O122" s="32">
        <v>8.1</v>
      </c>
      <c r="P122" s="30">
        <v>0.27700000000000002</v>
      </c>
      <c r="Q122" s="106">
        <v>8.4450999999999998E-2</v>
      </c>
      <c r="R122" s="30">
        <v>14.4</v>
      </c>
      <c r="S122" s="30"/>
      <c r="T122" s="15"/>
    </row>
    <row r="123" spans="1:20" ht="12" customHeight="1" x14ac:dyDescent="0.25">
      <c r="A123" s="15"/>
      <c r="B123" s="193"/>
      <c r="C123" s="196"/>
      <c r="D123" s="206">
        <v>40778</v>
      </c>
      <c r="E123" s="206"/>
      <c r="F123" s="30">
        <v>23.2</v>
      </c>
      <c r="G123" s="30">
        <v>76.2</v>
      </c>
      <c r="H123" s="30">
        <v>12.9</v>
      </c>
      <c r="I123" s="30">
        <v>8.6999999999999993</v>
      </c>
      <c r="J123" s="30">
        <v>1.4E-2</v>
      </c>
      <c r="K123" s="30" t="s">
        <v>24</v>
      </c>
      <c r="L123" s="30" t="s">
        <v>25</v>
      </c>
      <c r="M123" s="30"/>
      <c r="N123" s="30"/>
      <c r="O123" s="32">
        <v>9.5</v>
      </c>
      <c r="P123" s="30">
        <v>0.02</v>
      </c>
      <c r="Q123" s="106">
        <v>6.0980000000000001E-3</v>
      </c>
      <c r="R123" s="31">
        <v>20</v>
      </c>
      <c r="S123" s="30"/>
      <c r="T123" s="15"/>
    </row>
    <row r="124" spans="1:20" ht="12" customHeight="1" x14ac:dyDescent="0.25">
      <c r="A124" s="15"/>
      <c r="B124" s="193"/>
      <c r="C124" s="196"/>
      <c r="D124" s="202">
        <v>41022</v>
      </c>
      <c r="E124" s="202"/>
      <c r="F124" s="37">
        <v>11.2</v>
      </c>
      <c r="G124" s="37">
        <v>124.8</v>
      </c>
      <c r="H124" s="37">
        <v>7.5</v>
      </c>
      <c r="I124" s="38">
        <v>7.8</v>
      </c>
      <c r="J124" s="39">
        <v>1.9E-2</v>
      </c>
      <c r="K124" s="39">
        <v>0.46200000000000002</v>
      </c>
      <c r="L124" s="39">
        <v>0.35899999999999999</v>
      </c>
      <c r="M124" s="41"/>
      <c r="N124" s="42"/>
      <c r="O124" s="38">
        <v>3</v>
      </c>
      <c r="P124" s="39">
        <v>0.13700000000000001</v>
      </c>
      <c r="Q124" s="40">
        <v>4.1710702232818052E-2</v>
      </c>
      <c r="R124" s="38">
        <v>7.2</v>
      </c>
      <c r="S124" s="51"/>
      <c r="T124" s="15"/>
    </row>
    <row r="125" spans="1:20" ht="12" customHeight="1" x14ac:dyDescent="0.25">
      <c r="A125" s="15"/>
      <c r="B125" s="193"/>
      <c r="C125" s="196"/>
      <c r="D125" s="202">
        <v>41141</v>
      </c>
      <c r="E125" s="202"/>
      <c r="F125" s="37">
        <v>22.6</v>
      </c>
      <c r="G125" s="37">
        <v>71.900000000000006</v>
      </c>
      <c r="H125" s="37">
        <v>7.5</v>
      </c>
      <c r="I125" s="38">
        <v>10.1</v>
      </c>
      <c r="J125" s="39" t="s">
        <v>101</v>
      </c>
      <c r="K125" s="39" t="s">
        <v>102</v>
      </c>
      <c r="L125" s="39" t="s">
        <v>103</v>
      </c>
      <c r="M125" s="109"/>
      <c r="N125" s="43"/>
      <c r="O125" s="38">
        <v>2.2999999999999998</v>
      </c>
      <c r="P125" s="39">
        <v>1.2999999999999999E-2</v>
      </c>
      <c r="Q125" s="40">
        <v>3.9579498469097417E-3</v>
      </c>
      <c r="R125" s="38">
        <v>4</v>
      </c>
      <c r="S125" s="51"/>
      <c r="T125" s="15"/>
    </row>
    <row r="126" spans="1:20" ht="12" customHeight="1" x14ac:dyDescent="0.25">
      <c r="A126" s="15"/>
      <c r="B126" s="15"/>
      <c r="C126" s="15"/>
      <c r="D126" s="202">
        <v>41393</v>
      </c>
      <c r="E126" s="202"/>
      <c r="F126" s="44">
        <v>15.4</v>
      </c>
      <c r="G126" s="44">
        <v>115.3</v>
      </c>
      <c r="H126" s="44">
        <v>7.3</v>
      </c>
      <c r="I126" s="45">
        <v>8</v>
      </c>
      <c r="J126" s="46">
        <v>1.7999999999999999E-2</v>
      </c>
      <c r="K126" s="46">
        <v>0.437</v>
      </c>
      <c r="L126" s="46">
        <v>0.33900000000000002</v>
      </c>
      <c r="M126" s="49"/>
      <c r="N126" s="47"/>
      <c r="O126" s="44">
        <v>17.399999999999999</v>
      </c>
      <c r="P126" s="46">
        <v>0.55200000000000005</v>
      </c>
      <c r="Q126" s="40">
        <v>0.16806063965339826</v>
      </c>
      <c r="R126" s="44">
        <v>28</v>
      </c>
      <c r="S126" s="51"/>
      <c r="T126" s="15"/>
    </row>
    <row r="127" spans="1:20" ht="12" customHeight="1" x14ac:dyDescent="0.25">
      <c r="A127" s="15"/>
      <c r="B127" s="15"/>
      <c r="C127" s="15"/>
      <c r="D127" s="202">
        <v>41514</v>
      </c>
      <c r="E127" s="202"/>
      <c r="F127" s="44">
        <v>17.7</v>
      </c>
      <c r="G127" s="44">
        <v>69.8</v>
      </c>
      <c r="H127" s="44">
        <v>10.5</v>
      </c>
      <c r="I127" s="38">
        <v>7.7</v>
      </c>
      <c r="J127" s="39">
        <v>0.1</v>
      </c>
      <c r="K127" s="39">
        <v>2.2999999999999998</v>
      </c>
      <c r="L127" s="46">
        <v>1.786</v>
      </c>
      <c r="M127" s="49"/>
      <c r="N127" s="50"/>
      <c r="O127" s="38">
        <v>7.2</v>
      </c>
      <c r="P127" s="39">
        <v>0.42</v>
      </c>
      <c r="Q127" s="40">
        <v>0.12787222582323779</v>
      </c>
      <c r="R127" s="38">
        <v>51.2</v>
      </c>
      <c r="S127" s="51"/>
      <c r="T127" s="15"/>
    </row>
    <row r="128" spans="1:20" ht="12" customHeight="1" x14ac:dyDescent="0.25">
      <c r="A128" s="15"/>
      <c r="B128" s="15"/>
      <c r="C128" s="15"/>
      <c r="D128" s="202">
        <v>41751</v>
      </c>
      <c r="E128" s="202"/>
      <c r="F128" s="44">
        <v>13.6</v>
      </c>
      <c r="G128" s="44">
        <v>77.7</v>
      </c>
      <c r="H128" s="44">
        <v>11.5</v>
      </c>
      <c r="I128" s="38">
        <v>8.9</v>
      </c>
      <c r="J128" s="39" t="s">
        <v>101</v>
      </c>
      <c r="K128" s="39" t="s">
        <v>102</v>
      </c>
      <c r="L128" s="46"/>
      <c r="M128" s="49"/>
      <c r="N128" s="50"/>
      <c r="O128" s="38">
        <v>9.6999999999999993</v>
      </c>
      <c r="P128" s="39">
        <v>6.4000000000000001E-2</v>
      </c>
      <c r="Q128" s="40"/>
      <c r="R128" s="38">
        <v>35.6</v>
      </c>
      <c r="S128" s="51"/>
      <c r="T128" s="15"/>
    </row>
    <row r="129" spans="1:20" ht="12" customHeight="1" x14ac:dyDescent="0.25">
      <c r="A129" s="15"/>
      <c r="B129" s="15"/>
      <c r="C129" s="15"/>
      <c r="D129" s="202">
        <v>41877</v>
      </c>
      <c r="E129" s="202"/>
      <c r="F129" s="44">
        <v>17.3</v>
      </c>
      <c r="G129" s="44">
        <v>80.900000000000006</v>
      </c>
      <c r="H129" s="44">
        <v>13.8</v>
      </c>
      <c r="I129" s="38">
        <v>8.1</v>
      </c>
      <c r="J129" s="39">
        <v>6.0000000000000001E-3</v>
      </c>
      <c r="K129" s="39">
        <v>0.14399999999999999</v>
      </c>
      <c r="L129" s="46"/>
      <c r="M129" s="49"/>
      <c r="N129" s="50"/>
      <c r="O129" s="38">
        <v>9.9</v>
      </c>
      <c r="P129" s="39">
        <v>0.47199999999999998</v>
      </c>
      <c r="Q129" s="40"/>
      <c r="R129" s="38">
        <v>35.6</v>
      </c>
      <c r="S129" s="51"/>
      <c r="T129" s="15"/>
    </row>
    <row r="130" spans="1:20" ht="12" customHeight="1" x14ac:dyDescent="0.25">
      <c r="A130" s="15"/>
      <c r="B130" s="52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54"/>
      <c r="T130" s="15"/>
    </row>
    <row r="131" spans="1:20" ht="20.100000000000001" customHeight="1" x14ac:dyDescent="0.25">
      <c r="A131" s="198" t="s">
        <v>330</v>
      </c>
      <c r="B131" s="198"/>
      <c r="C131" s="198"/>
      <c r="D131" s="11"/>
      <c r="E131" s="11"/>
      <c r="F131" s="11"/>
      <c r="G131" s="11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" customHeight="1" x14ac:dyDescent="0.25">
      <c r="A132" s="12" t="s">
        <v>211</v>
      </c>
      <c r="B132" s="12"/>
      <c r="C132" s="12"/>
      <c r="D132" s="11"/>
      <c r="E132" s="11"/>
      <c r="F132" s="11"/>
      <c r="G132" s="11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" customHeight="1" x14ac:dyDescent="0.25">
      <c r="A133" s="17" t="s">
        <v>191</v>
      </c>
      <c r="B133" s="197" t="s">
        <v>192</v>
      </c>
      <c r="C133" s="197"/>
      <c r="D133" s="208" t="s">
        <v>4</v>
      </c>
      <c r="E133" s="208"/>
      <c r="F133" s="18" t="s">
        <v>1</v>
      </c>
      <c r="G133" s="18"/>
      <c r="H133" s="18" t="s">
        <v>2</v>
      </c>
      <c r="I133" s="19"/>
      <c r="J133" s="19"/>
      <c r="K133" s="19"/>
      <c r="L133" s="19"/>
      <c r="M133" s="18" t="s">
        <v>3</v>
      </c>
      <c r="N133" s="18" t="s">
        <v>3</v>
      </c>
      <c r="O133" s="19"/>
      <c r="P133" s="19"/>
      <c r="Q133" s="19"/>
      <c r="R133" s="19"/>
      <c r="S133" s="18" t="s">
        <v>2</v>
      </c>
      <c r="T133" s="15"/>
    </row>
    <row r="134" spans="1:20" ht="12" customHeight="1" x14ac:dyDescent="0.25">
      <c r="A134" s="17" t="s">
        <v>5</v>
      </c>
      <c r="B134" s="20">
        <v>4492</v>
      </c>
      <c r="C134" s="21" t="s">
        <v>318</v>
      </c>
      <c r="D134" s="208"/>
      <c r="E134" s="208"/>
      <c r="F134" s="22" t="s">
        <v>6</v>
      </c>
      <c r="G134" s="22" t="s">
        <v>7</v>
      </c>
      <c r="H134" s="22" t="s">
        <v>319</v>
      </c>
      <c r="I134" s="22" t="s">
        <v>8</v>
      </c>
      <c r="J134" s="22" t="s">
        <v>320</v>
      </c>
      <c r="K134" s="22" t="s">
        <v>321</v>
      </c>
      <c r="L134" s="22" t="s">
        <v>322</v>
      </c>
      <c r="M134" s="22" t="s">
        <v>323</v>
      </c>
      <c r="N134" s="22" t="s">
        <v>9</v>
      </c>
      <c r="O134" s="22" t="s">
        <v>324</v>
      </c>
      <c r="P134" s="22" t="s">
        <v>325</v>
      </c>
      <c r="Q134" s="22" t="s">
        <v>326</v>
      </c>
      <c r="R134" s="22" t="s">
        <v>327</v>
      </c>
      <c r="S134" s="22" t="s">
        <v>10</v>
      </c>
      <c r="T134" s="15"/>
    </row>
    <row r="135" spans="1:20" ht="12" customHeight="1" x14ac:dyDescent="0.25">
      <c r="A135" s="17" t="s">
        <v>11</v>
      </c>
      <c r="B135" s="20">
        <v>7630</v>
      </c>
      <c r="C135" s="21" t="s">
        <v>328</v>
      </c>
      <c r="D135" s="208"/>
      <c r="E135" s="208"/>
      <c r="F135" s="18" t="s">
        <v>12</v>
      </c>
      <c r="G135" s="18"/>
      <c r="H135" s="18" t="s">
        <v>13</v>
      </c>
      <c r="I135" s="18"/>
      <c r="J135" s="18" t="s">
        <v>13</v>
      </c>
      <c r="K135" s="18" t="s">
        <v>13</v>
      </c>
      <c r="L135" s="18" t="s">
        <v>13</v>
      </c>
      <c r="M135" s="18" t="s">
        <v>13</v>
      </c>
      <c r="N135" s="18" t="s">
        <v>13</v>
      </c>
      <c r="O135" s="18" t="s">
        <v>13</v>
      </c>
      <c r="P135" s="18" t="s">
        <v>13</v>
      </c>
      <c r="Q135" s="18" t="s">
        <v>13</v>
      </c>
      <c r="R135" s="18" t="s">
        <v>13</v>
      </c>
      <c r="S135" s="18" t="s">
        <v>13</v>
      </c>
      <c r="T135" s="15"/>
    </row>
    <row r="136" spans="1:20" ht="12" customHeight="1" x14ac:dyDescent="0.25">
      <c r="A136" s="17" t="s">
        <v>14</v>
      </c>
      <c r="B136" s="23" t="s">
        <v>15</v>
      </c>
      <c r="C136" s="24"/>
      <c r="D136" s="200" t="s">
        <v>19</v>
      </c>
      <c r="E136" s="200"/>
      <c r="F136" s="201" t="s">
        <v>16</v>
      </c>
      <c r="G136" s="201" t="s">
        <v>16</v>
      </c>
      <c r="H136" s="25" t="s">
        <v>17</v>
      </c>
      <c r="I136" s="25" t="s">
        <v>18</v>
      </c>
      <c r="J136" s="26"/>
      <c r="K136" s="190" t="s">
        <v>16</v>
      </c>
      <c r="L136" s="26"/>
      <c r="M136" s="26"/>
      <c r="N136" s="25">
        <v>9.1999999999999998E-2</v>
      </c>
      <c r="O136" s="25">
        <v>3.8</v>
      </c>
      <c r="P136" s="201" t="s">
        <v>16</v>
      </c>
      <c r="Q136" s="26"/>
      <c r="R136" s="27">
        <v>20</v>
      </c>
      <c r="S136" s="25">
        <v>1.4E-2</v>
      </c>
      <c r="T136" s="15"/>
    </row>
    <row r="137" spans="1:20" ht="12" customHeight="1" x14ac:dyDescent="0.25">
      <c r="A137" s="17" t="s">
        <v>20</v>
      </c>
      <c r="B137" s="23" t="s">
        <v>21</v>
      </c>
      <c r="C137" s="24" t="s">
        <v>193</v>
      </c>
      <c r="D137" s="204" t="s">
        <v>22</v>
      </c>
      <c r="E137" s="204"/>
      <c r="F137" s="201"/>
      <c r="G137" s="201"/>
      <c r="H137" s="26"/>
      <c r="I137" s="26"/>
      <c r="J137" s="28">
        <v>2.5000000000000001E-2</v>
      </c>
      <c r="K137" s="191"/>
      <c r="L137" s="26"/>
      <c r="M137" s="28">
        <v>5.0000000000000001E-3</v>
      </c>
      <c r="N137" s="26"/>
      <c r="O137" s="26"/>
      <c r="P137" s="201"/>
      <c r="Q137" s="26"/>
      <c r="R137" s="26"/>
      <c r="S137" s="26"/>
      <c r="T137" s="15"/>
    </row>
    <row r="138" spans="1:20" ht="12" customHeight="1" x14ac:dyDescent="0.25">
      <c r="A138" s="35"/>
      <c r="B138" s="142"/>
      <c r="C138" s="143"/>
      <c r="D138" s="205" t="s">
        <v>195</v>
      </c>
      <c r="E138" s="205"/>
      <c r="F138" s="201"/>
      <c r="G138" s="201"/>
      <c r="H138" s="26"/>
      <c r="I138" s="26"/>
      <c r="J138" s="26"/>
      <c r="K138" s="192"/>
      <c r="L138" s="29">
        <v>0.16</v>
      </c>
      <c r="M138" s="26"/>
      <c r="N138" s="26"/>
      <c r="O138" s="26"/>
      <c r="P138" s="201"/>
      <c r="Q138" s="29">
        <v>0.14000000000000001</v>
      </c>
      <c r="R138" s="26"/>
      <c r="S138" s="26"/>
      <c r="T138" s="15"/>
    </row>
    <row r="139" spans="1:20" ht="12" customHeight="1" x14ac:dyDescent="0.25">
      <c r="A139" s="35"/>
      <c r="B139" s="142"/>
      <c r="C139" s="142"/>
      <c r="D139" s="206">
        <v>39548</v>
      </c>
      <c r="E139" s="206"/>
      <c r="F139" s="30">
        <v>11.4</v>
      </c>
      <c r="G139" s="30">
        <v>73.8</v>
      </c>
      <c r="H139" s="30">
        <v>16.98</v>
      </c>
      <c r="I139" s="30">
        <v>8.1999999999999993</v>
      </c>
      <c r="J139" s="30" t="s">
        <v>23</v>
      </c>
      <c r="K139" s="30" t="s">
        <v>24</v>
      </c>
      <c r="L139" s="30" t="s">
        <v>25</v>
      </c>
      <c r="M139" s="105" t="s">
        <v>110</v>
      </c>
      <c r="N139" s="30" t="s">
        <v>24</v>
      </c>
      <c r="O139" s="107">
        <v>10</v>
      </c>
      <c r="P139" s="30">
        <v>0.33600000000000002</v>
      </c>
      <c r="Q139" s="30">
        <v>0.10199999999999999</v>
      </c>
      <c r="R139" s="30">
        <v>18.8</v>
      </c>
      <c r="S139" s="30" t="s">
        <v>110</v>
      </c>
      <c r="T139" s="15"/>
    </row>
    <row r="140" spans="1:20" ht="12" customHeight="1" x14ac:dyDescent="0.25">
      <c r="A140" s="15"/>
      <c r="B140" s="15"/>
      <c r="C140" s="15"/>
      <c r="D140" s="206">
        <v>39681</v>
      </c>
      <c r="E140" s="206"/>
      <c r="F140" s="30">
        <v>21.4</v>
      </c>
      <c r="G140" s="30">
        <v>65.400000000000006</v>
      </c>
      <c r="H140" s="30">
        <v>14.25</v>
      </c>
      <c r="I140" s="32">
        <v>9.3000000000000007</v>
      </c>
      <c r="J140" s="30"/>
      <c r="K140" s="30" t="s">
        <v>23</v>
      </c>
      <c r="L140" s="30" t="s">
        <v>24</v>
      </c>
      <c r="M140" s="30"/>
      <c r="N140" s="30"/>
      <c r="O140" s="107">
        <v>9.6999999999999993</v>
      </c>
      <c r="P140" s="30">
        <v>2.5000000000000001E-2</v>
      </c>
      <c r="Q140" s="30">
        <v>8.0000000000000002E-3</v>
      </c>
      <c r="R140" s="107">
        <v>30</v>
      </c>
      <c r="S140" s="30"/>
      <c r="T140" s="15"/>
    </row>
    <row r="141" spans="1:20" ht="12" customHeight="1" x14ac:dyDescent="0.25">
      <c r="A141" s="15"/>
      <c r="B141" s="193" t="s">
        <v>26</v>
      </c>
      <c r="C141" s="196"/>
      <c r="D141" s="206">
        <v>39912</v>
      </c>
      <c r="E141" s="206"/>
      <c r="F141" s="30">
        <v>16.3</v>
      </c>
      <c r="G141" s="30">
        <v>73.599999999999994</v>
      </c>
      <c r="H141" s="30">
        <v>15.84</v>
      </c>
      <c r="I141" s="30">
        <v>8.8000000000000007</v>
      </c>
      <c r="J141" s="30" t="s">
        <v>23</v>
      </c>
      <c r="K141" s="30" t="s">
        <v>24</v>
      </c>
      <c r="L141" s="30" t="s">
        <v>25</v>
      </c>
      <c r="M141" s="30"/>
      <c r="N141" s="30"/>
      <c r="O141" s="107">
        <v>6.9</v>
      </c>
      <c r="P141" s="30">
        <v>0.23599999999999999</v>
      </c>
      <c r="Q141" s="30">
        <v>7.1999999999999995E-2</v>
      </c>
      <c r="R141" s="31">
        <v>8</v>
      </c>
      <c r="S141" s="30"/>
      <c r="T141" s="15"/>
    </row>
    <row r="142" spans="1:20" ht="12" customHeight="1" x14ac:dyDescent="0.25">
      <c r="A142" s="15"/>
      <c r="B142" s="193"/>
      <c r="C142" s="196"/>
      <c r="D142" s="206">
        <v>40060</v>
      </c>
      <c r="E142" s="206"/>
      <c r="F142" s="30">
        <v>19.399999999999999</v>
      </c>
      <c r="G142" s="30">
        <v>66.099999999999994</v>
      </c>
      <c r="H142" s="32">
        <v>5.96</v>
      </c>
      <c r="I142" s="30">
        <v>7.6</v>
      </c>
      <c r="J142" s="34">
        <v>3.9E-2</v>
      </c>
      <c r="K142" s="30">
        <v>0.97699999999999998</v>
      </c>
      <c r="L142" s="110">
        <v>0.75853999999999999</v>
      </c>
      <c r="M142" s="30"/>
      <c r="N142" s="30"/>
      <c r="O142" s="107">
        <v>8.1</v>
      </c>
      <c r="P142" s="30">
        <v>0.23599999999999999</v>
      </c>
      <c r="Q142" s="106">
        <v>7.1951000000000001E-2</v>
      </c>
      <c r="R142" s="107">
        <v>32</v>
      </c>
      <c r="S142" s="30"/>
      <c r="T142" s="15"/>
    </row>
    <row r="143" spans="1:20" ht="12" customHeight="1" x14ac:dyDescent="0.25">
      <c r="A143" s="15"/>
      <c r="B143" s="193"/>
      <c r="C143" s="196"/>
      <c r="D143" s="206">
        <v>40296</v>
      </c>
      <c r="E143" s="206"/>
      <c r="F143" s="30">
        <v>14.9</v>
      </c>
      <c r="G143" s="30">
        <v>71</v>
      </c>
      <c r="H143" s="30">
        <v>15.2</v>
      </c>
      <c r="I143" s="30">
        <v>8.3000000000000007</v>
      </c>
      <c r="J143" s="30">
        <v>3.0000000000000001E-3</v>
      </c>
      <c r="K143" s="30">
        <v>8.1000000000000003E-2</v>
      </c>
      <c r="L143" s="106">
        <v>6.2890000000000001E-2</v>
      </c>
      <c r="M143" s="30"/>
      <c r="N143" s="30"/>
      <c r="O143" s="107">
        <v>12</v>
      </c>
      <c r="P143" s="30">
        <v>9.5000000000000001E-2</v>
      </c>
      <c r="Q143" s="106">
        <v>2.8962999999999999E-2</v>
      </c>
      <c r="R143" s="31">
        <v>18.8</v>
      </c>
      <c r="S143" s="30"/>
      <c r="T143" s="15"/>
    </row>
    <row r="144" spans="1:20" ht="12" customHeight="1" x14ac:dyDescent="0.25">
      <c r="A144" s="15"/>
      <c r="B144" s="193"/>
      <c r="C144" s="196"/>
      <c r="D144" s="206">
        <v>40395</v>
      </c>
      <c r="E144" s="206"/>
      <c r="F144" s="33">
        <v>21.2</v>
      </c>
      <c r="G144" s="33">
        <v>66.3</v>
      </c>
      <c r="H144" s="30">
        <v>10.5</v>
      </c>
      <c r="I144" s="30">
        <v>8.3000000000000007</v>
      </c>
      <c r="J144" s="30">
        <v>7.0000000000000001E-3</v>
      </c>
      <c r="K144" s="30">
        <v>0.17199999999999999</v>
      </c>
      <c r="L144" s="106">
        <v>0.13353999999999999</v>
      </c>
      <c r="M144" s="30"/>
      <c r="N144" s="30"/>
      <c r="O144" s="107">
        <v>6.1</v>
      </c>
      <c r="P144" s="30">
        <v>7.1999999999999995E-2</v>
      </c>
      <c r="Q144" s="106">
        <v>2.1950999999999998E-2</v>
      </c>
      <c r="R144" s="107">
        <v>22</v>
      </c>
      <c r="S144" s="30"/>
      <c r="T144" s="15"/>
    </row>
    <row r="145" spans="1:20" ht="12" customHeight="1" x14ac:dyDescent="0.25">
      <c r="A145" s="15"/>
      <c r="B145" s="193"/>
      <c r="C145" s="196"/>
      <c r="D145" s="206">
        <v>40653</v>
      </c>
      <c r="E145" s="206"/>
      <c r="F145" s="33">
        <v>14.2</v>
      </c>
      <c r="G145" s="33">
        <v>75.2</v>
      </c>
      <c r="H145" s="30">
        <v>14.5</v>
      </c>
      <c r="I145" s="30">
        <v>8.3000000000000007</v>
      </c>
      <c r="J145" s="30">
        <v>3.0000000000000001E-3</v>
      </c>
      <c r="K145" s="30">
        <v>6.8000000000000005E-2</v>
      </c>
      <c r="L145" s="106">
        <v>5.28E-2</v>
      </c>
      <c r="M145" s="30"/>
      <c r="N145" s="30"/>
      <c r="O145" s="107">
        <v>6</v>
      </c>
      <c r="P145" s="30">
        <v>0.13400000000000001</v>
      </c>
      <c r="Q145" s="106">
        <v>4.0854000000000001E-2</v>
      </c>
      <c r="R145" s="31">
        <v>9.6</v>
      </c>
      <c r="S145" s="30"/>
      <c r="T145" s="15"/>
    </row>
    <row r="146" spans="1:20" ht="12" customHeight="1" x14ac:dyDescent="0.25">
      <c r="A146" s="15"/>
      <c r="B146" s="193"/>
      <c r="C146" s="196"/>
      <c r="D146" s="206">
        <v>40778</v>
      </c>
      <c r="E146" s="206"/>
      <c r="F146" s="33">
        <v>23.4</v>
      </c>
      <c r="G146" s="33">
        <v>69.900000000000006</v>
      </c>
      <c r="H146" s="30">
        <v>16.100000000000001</v>
      </c>
      <c r="I146" s="32">
        <v>9.1</v>
      </c>
      <c r="J146" s="34">
        <v>2.9000000000000001E-2</v>
      </c>
      <c r="K146" s="30">
        <v>8.8999999999999996E-2</v>
      </c>
      <c r="L146" s="106">
        <v>6.9099999999999995E-2</v>
      </c>
      <c r="M146" s="30"/>
      <c r="N146" s="30"/>
      <c r="O146" s="107">
        <v>5.3</v>
      </c>
      <c r="P146" s="106">
        <v>5.8599999999999999E-2</v>
      </c>
      <c r="Q146" s="106">
        <v>1.7866E-2</v>
      </c>
      <c r="R146" s="107">
        <v>21.2</v>
      </c>
      <c r="S146" s="30"/>
      <c r="T146" s="15"/>
    </row>
    <row r="147" spans="1:20" ht="12" customHeight="1" x14ac:dyDescent="0.25">
      <c r="A147" s="15"/>
      <c r="B147" s="193"/>
      <c r="C147" s="196"/>
      <c r="D147" s="206">
        <v>41022</v>
      </c>
      <c r="E147" s="206"/>
      <c r="F147" s="37">
        <v>11.5</v>
      </c>
      <c r="G147" s="37">
        <v>87.4</v>
      </c>
      <c r="H147" s="37">
        <v>10</v>
      </c>
      <c r="I147" s="38">
        <v>8.6</v>
      </c>
      <c r="J147" s="39">
        <v>3.7999999999999999E-2</v>
      </c>
      <c r="K147" s="39">
        <v>0.114</v>
      </c>
      <c r="L147" s="43">
        <v>8.8999999999999996E-2</v>
      </c>
      <c r="M147" s="41"/>
      <c r="N147" s="42"/>
      <c r="O147" s="37">
        <v>6.7</v>
      </c>
      <c r="P147" s="39">
        <v>0.20200000000000001</v>
      </c>
      <c r="Q147" s="112">
        <v>6.1500451467366754E-2</v>
      </c>
      <c r="R147" s="37">
        <v>9.6</v>
      </c>
      <c r="S147" s="51"/>
      <c r="T147" s="78"/>
    </row>
    <row r="148" spans="1:20" ht="12" customHeight="1" x14ac:dyDescent="0.25">
      <c r="A148" s="15"/>
      <c r="B148" s="79"/>
      <c r="C148" s="80"/>
      <c r="D148" s="206">
        <v>41141</v>
      </c>
      <c r="E148" s="206"/>
      <c r="F148" s="37">
        <v>22.9</v>
      </c>
      <c r="G148" s="37">
        <v>73.900000000000006</v>
      </c>
      <c r="H148" s="37">
        <v>7.5</v>
      </c>
      <c r="I148" s="38">
        <v>9.4</v>
      </c>
      <c r="J148" s="39" t="s">
        <v>101</v>
      </c>
      <c r="K148" s="39" t="s">
        <v>102</v>
      </c>
      <c r="L148" s="39" t="s">
        <v>103</v>
      </c>
      <c r="M148" s="109"/>
      <c r="N148" s="43"/>
      <c r="O148" s="37">
        <v>3.3</v>
      </c>
      <c r="P148" s="39">
        <v>4.3400000000000001E-2</v>
      </c>
      <c r="Q148" s="112">
        <v>1.3213463335067907E-2</v>
      </c>
      <c r="R148" s="37">
        <v>28.8</v>
      </c>
      <c r="S148" s="51"/>
      <c r="T148" s="78"/>
    </row>
    <row r="149" spans="1:20" ht="12" customHeight="1" x14ac:dyDescent="0.25">
      <c r="A149" s="15"/>
      <c r="B149" s="79"/>
      <c r="C149" s="80"/>
      <c r="D149" s="206">
        <v>41393</v>
      </c>
      <c r="E149" s="206"/>
      <c r="F149" s="44">
        <v>15.1</v>
      </c>
      <c r="G149" s="44">
        <v>70.5</v>
      </c>
      <c r="H149" s="44">
        <v>8.1999999999999993</v>
      </c>
      <c r="I149" s="45">
        <v>8.4</v>
      </c>
      <c r="J149" s="46">
        <v>8.0000000000000002E-3</v>
      </c>
      <c r="K149" s="46">
        <v>0.18</v>
      </c>
      <c r="L149" s="46">
        <v>0.14000000000000001</v>
      </c>
      <c r="M149" s="49"/>
      <c r="N149" s="47"/>
      <c r="O149" s="44">
        <v>9.1999999999999993</v>
      </c>
      <c r="P149" s="46">
        <v>0.11899999999999999</v>
      </c>
      <c r="Q149" s="40">
        <v>3.6230463983250707E-2</v>
      </c>
      <c r="R149" s="44">
        <v>13.2</v>
      </c>
      <c r="S149" s="51"/>
      <c r="T149" s="78"/>
    </row>
    <row r="150" spans="1:20" ht="12" customHeight="1" x14ac:dyDescent="0.25">
      <c r="A150" s="15"/>
      <c r="B150" s="79"/>
      <c r="C150" s="80"/>
      <c r="D150" s="206">
        <v>41514</v>
      </c>
      <c r="E150" s="206"/>
      <c r="F150" s="44">
        <v>17.899999999999999</v>
      </c>
      <c r="G150" s="44">
        <v>52.3</v>
      </c>
      <c r="H150" s="44">
        <v>5.8</v>
      </c>
      <c r="I150" s="38">
        <v>8</v>
      </c>
      <c r="J150" s="39">
        <v>0.04</v>
      </c>
      <c r="K150" s="39">
        <v>0.99</v>
      </c>
      <c r="L150" s="46">
        <v>0.76900000000000002</v>
      </c>
      <c r="M150" s="49"/>
      <c r="N150" s="39"/>
      <c r="O150" s="37">
        <v>6.8</v>
      </c>
      <c r="P150" s="39">
        <v>0.192</v>
      </c>
      <c r="Q150" s="40">
        <v>5.8455874662051571E-2</v>
      </c>
      <c r="R150" s="37">
        <v>21.6</v>
      </c>
      <c r="S150" s="51"/>
      <c r="T150" s="67"/>
    </row>
    <row r="151" spans="1:20" ht="12" customHeight="1" x14ac:dyDescent="0.25">
      <c r="A151" s="15"/>
      <c r="B151" s="79"/>
      <c r="C151" s="80"/>
      <c r="D151" s="202">
        <v>41751</v>
      </c>
      <c r="E151" s="202"/>
      <c r="F151" s="44">
        <v>13.3</v>
      </c>
      <c r="G151" s="44">
        <v>64.599999999999994</v>
      </c>
      <c r="H151" s="44">
        <v>16.100000000000001</v>
      </c>
      <c r="I151" s="38">
        <v>8.4</v>
      </c>
      <c r="J151" s="39">
        <v>1.4999999999999999E-2</v>
      </c>
      <c r="K151" s="39">
        <v>0.35299999999999998</v>
      </c>
      <c r="L151" s="46"/>
      <c r="M151" s="49"/>
      <c r="N151" s="50"/>
      <c r="O151" s="38">
        <v>10.4</v>
      </c>
      <c r="P151" s="39">
        <v>0.108</v>
      </c>
      <c r="Q151" s="40"/>
      <c r="R151" s="38">
        <v>19.2</v>
      </c>
      <c r="S151" s="51"/>
      <c r="T151" s="67"/>
    </row>
    <row r="152" spans="1:20" ht="12" customHeight="1" x14ac:dyDescent="0.25">
      <c r="A152" s="15"/>
      <c r="B152" s="79"/>
      <c r="C152" s="80"/>
      <c r="D152" s="202">
        <v>41877</v>
      </c>
      <c r="E152" s="202"/>
      <c r="F152" s="44">
        <v>17.3</v>
      </c>
      <c r="G152" s="44">
        <v>54.7</v>
      </c>
      <c r="H152" s="44">
        <v>12.8</v>
      </c>
      <c r="I152" s="38">
        <v>9.4</v>
      </c>
      <c r="J152" s="39">
        <v>2.5999999999999999E-2</v>
      </c>
      <c r="K152" s="39">
        <v>7.8E-2</v>
      </c>
      <c r="L152" s="46"/>
      <c r="M152" s="49"/>
      <c r="N152" s="50"/>
      <c r="O152" s="38">
        <v>7.5</v>
      </c>
      <c r="P152" s="39">
        <v>0.126</v>
      </c>
      <c r="Q152" s="40"/>
      <c r="R152" s="38">
        <v>27.6</v>
      </c>
      <c r="S152" s="51"/>
      <c r="T152" s="67"/>
    </row>
    <row r="153" spans="1:20" ht="12" customHeight="1" x14ac:dyDescent="0.25">
      <c r="A153" s="15"/>
      <c r="B153" s="52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54"/>
      <c r="T153" s="15"/>
    </row>
    <row r="154" spans="1:20" ht="20.100000000000001" customHeight="1" x14ac:dyDescent="0.25">
      <c r="A154" s="198" t="s">
        <v>187</v>
      </c>
      <c r="B154" s="198"/>
      <c r="C154" s="12"/>
      <c r="D154" s="11"/>
      <c r="E154" s="11"/>
      <c r="F154" s="11"/>
      <c r="G154" s="11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" customHeight="1" x14ac:dyDescent="0.25">
      <c r="A155" s="12" t="s">
        <v>190</v>
      </c>
      <c r="B155" s="12"/>
      <c r="C155" s="12"/>
      <c r="D155" s="11"/>
      <c r="E155" s="11"/>
      <c r="F155" s="11"/>
      <c r="G155" s="11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" customHeight="1" x14ac:dyDescent="0.25">
      <c r="A156" s="17" t="s">
        <v>187</v>
      </c>
      <c r="B156" s="197" t="s">
        <v>188</v>
      </c>
      <c r="C156" s="197"/>
      <c r="D156" s="199" t="s">
        <v>4</v>
      </c>
      <c r="E156" s="199"/>
      <c r="F156" s="18" t="s">
        <v>1</v>
      </c>
      <c r="G156" s="18"/>
      <c r="H156" s="18" t="s">
        <v>2</v>
      </c>
      <c r="I156" s="19"/>
      <c r="J156" s="19"/>
      <c r="K156" s="19"/>
      <c r="L156" s="19"/>
      <c r="M156" s="18" t="s">
        <v>3</v>
      </c>
      <c r="N156" s="18" t="s">
        <v>3</v>
      </c>
      <c r="O156" s="19"/>
      <c r="P156" s="19"/>
      <c r="Q156" s="19"/>
      <c r="R156" s="19"/>
      <c r="S156" s="18" t="s">
        <v>2</v>
      </c>
      <c r="T156" s="15"/>
    </row>
    <row r="157" spans="1:20" ht="12" customHeight="1" x14ac:dyDescent="0.25">
      <c r="A157" s="17" t="s">
        <v>5</v>
      </c>
      <c r="B157" s="20">
        <v>39500</v>
      </c>
      <c r="C157" s="21" t="s">
        <v>318</v>
      </c>
      <c r="D157" s="199"/>
      <c r="E157" s="199"/>
      <c r="F157" s="22" t="s">
        <v>6</v>
      </c>
      <c r="G157" s="22" t="s">
        <v>7</v>
      </c>
      <c r="H157" s="22" t="s">
        <v>319</v>
      </c>
      <c r="I157" s="22" t="s">
        <v>8</v>
      </c>
      <c r="J157" s="22" t="s">
        <v>320</v>
      </c>
      <c r="K157" s="22" t="s">
        <v>321</v>
      </c>
      <c r="L157" s="22" t="s">
        <v>322</v>
      </c>
      <c r="M157" s="22" t="s">
        <v>323</v>
      </c>
      <c r="N157" s="22" t="s">
        <v>9</v>
      </c>
      <c r="O157" s="22" t="s">
        <v>324</v>
      </c>
      <c r="P157" s="22" t="s">
        <v>325</v>
      </c>
      <c r="Q157" s="22" t="s">
        <v>326</v>
      </c>
      <c r="R157" s="22" t="s">
        <v>327</v>
      </c>
      <c r="S157" s="22" t="s">
        <v>10</v>
      </c>
      <c r="T157" s="15"/>
    </row>
    <row r="158" spans="1:20" ht="12" customHeight="1" x14ac:dyDescent="0.25">
      <c r="A158" s="17" t="s">
        <v>11</v>
      </c>
      <c r="B158" s="20">
        <v>49700</v>
      </c>
      <c r="C158" s="21" t="s">
        <v>328</v>
      </c>
      <c r="D158" s="199"/>
      <c r="E158" s="199"/>
      <c r="F158" s="18" t="s">
        <v>12</v>
      </c>
      <c r="G158" s="18"/>
      <c r="H158" s="18" t="s">
        <v>13</v>
      </c>
      <c r="I158" s="18"/>
      <c r="J158" s="18" t="s">
        <v>13</v>
      </c>
      <c r="K158" s="18" t="s">
        <v>13</v>
      </c>
      <c r="L158" s="18" t="s">
        <v>13</v>
      </c>
      <c r="M158" s="18" t="s">
        <v>13</v>
      </c>
      <c r="N158" s="18" t="s">
        <v>13</v>
      </c>
      <c r="O158" s="18" t="s">
        <v>13</v>
      </c>
      <c r="P158" s="18" t="s">
        <v>13</v>
      </c>
      <c r="Q158" s="18" t="s">
        <v>13</v>
      </c>
      <c r="R158" s="18" t="s">
        <v>13</v>
      </c>
      <c r="S158" s="18" t="s">
        <v>13</v>
      </c>
      <c r="T158" s="15"/>
    </row>
    <row r="159" spans="1:20" ht="12" customHeight="1" x14ac:dyDescent="0.25">
      <c r="A159" s="17" t="s">
        <v>14</v>
      </c>
      <c r="B159" s="23" t="s">
        <v>189</v>
      </c>
      <c r="C159" s="24"/>
      <c r="D159" s="200" t="s">
        <v>19</v>
      </c>
      <c r="E159" s="200"/>
      <c r="F159" s="201" t="s">
        <v>16</v>
      </c>
      <c r="G159" s="201" t="s">
        <v>16</v>
      </c>
      <c r="H159" s="25" t="s">
        <v>17</v>
      </c>
      <c r="I159" s="25" t="s">
        <v>18</v>
      </c>
      <c r="J159" s="26"/>
      <c r="K159" s="190" t="s">
        <v>16</v>
      </c>
      <c r="L159" s="26"/>
      <c r="M159" s="26"/>
      <c r="N159" s="25">
        <v>9.1999999999999998E-2</v>
      </c>
      <c r="O159" s="25">
        <v>3.8</v>
      </c>
      <c r="P159" s="201" t="s">
        <v>16</v>
      </c>
      <c r="Q159" s="26"/>
      <c r="R159" s="27">
        <v>20</v>
      </c>
      <c r="S159" s="25">
        <v>1.4E-2</v>
      </c>
      <c r="T159" s="15"/>
    </row>
    <row r="160" spans="1:20" ht="12" customHeight="1" x14ac:dyDescent="0.25">
      <c r="A160" s="17" t="s">
        <v>20</v>
      </c>
      <c r="B160" s="23" t="s">
        <v>21</v>
      </c>
      <c r="C160" s="24"/>
      <c r="D160" s="204" t="s">
        <v>22</v>
      </c>
      <c r="E160" s="204"/>
      <c r="F160" s="201"/>
      <c r="G160" s="201"/>
      <c r="H160" s="26"/>
      <c r="I160" s="26"/>
      <c r="J160" s="28">
        <v>2.5000000000000001E-2</v>
      </c>
      <c r="K160" s="191"/>
      <c r="L160" s="26"/>
      <c r="M160" s="28">
        <v>5.0000000000000001E-3</v>
      </c>
      <c r="N160" s="26"/>
      <c r="O160" s="26"/>
      <c r="P160" s="201"/>
      <c r="Q160" s="26"/>
      <c r="R160" s="26"/>
      <c r="S160" s="26"/>
      <c r="T160" s="15"/>
    </row>
    <row r="161" spans="1:20" ht="12" customHeight="1" x14ac:dyDescent="0.25">
      <c r="A161" s="35"/>
      <c r="B161" s="142"/>
      <c r="C161" s="143"/>
      <c r="D161" s="205" t="s">
        <v>109</v>
      </c>
      <c r="E161" s="205"/>
      <c r="F161" s="201"/>
      <c r="G161" s="201"/>
      <c r="H161" s="26"/>
      <c r="I161" s="26"/>
      <c r="J161" s="26"/>
      <c r="K161" s="192"/>
      <c r="L161" s="29">
        <v>0.16</v>
      </c>
      <c r="M161" s="26"/>
      <c r="N161" s="26"/>
      <c r="O161" s="26"/>
      <c r="P161" s="201"/>
      <c r="Q161" s="29">
        <v>0.14000000000000001</v>
      </c>
      <c r="R161" s="26"/>
      <c r="S161" s="26"/>
      <c r="T161" s="15"/>
    </row>
    <row r="162" spans="1:20" ht="12" customHeight="1" x14ac:dyDescent="0.25">
      <c r="A162" s="35"/>
      <c r="B162" s="142"/>
      <c r="C162" s="142"/>
      <c r="D162" s="206">
        <v>39548</v>
      </c>
      <c r="E162" s="206"/>
      <c r="F162" s="30">
        <v>14.5</v>
      </c>
      <c r="G162" s="30">
        <v>96.6</v>
      </c>
      <c r="H162" s="30">
        <v>16.2</v>
      </c>
      <c r="I162" s="30">
        <v>8</v>
      </c>
      <c r="J162" s="30" t="s">
        <v>23</v>
      </c>
      <c r="K162" s="30" t="s">
        <v>24</v>
      </c>
      <c r="L162" s="30" t="s">
        <v>25</v>
      </c>
      <c r="M162" s="105" t="s">
        <v>110</v>
      </c>
      <c r="N162" s="30" t="s">
        <v>24</v>
      </c>
      <c r="O162" s="32">
        <v>6.5</v>
      </c>
      <c r="P162" s="30">
        <v>0.2</v>
      </c>
      <c r="Q162" s="30">
        <v>6.0999999999999999E-2</v>
      </c>
      <c r="R162" s="30">
        <v>15.2</v>
      </c>
      <c r="S162" s="30" t="s">
        <v>110</v>
      </c>
      <c r="T162" s="15"/>
    </row>
    <row r="163" spans="1:20" ht="12" customHeight="1" x14ac:dyDescent="0.25">
      <c r="A163" s="15"/>
      <c r="B163" s="15"/>
      <c r="C163" s="15"/>
      <c r="D163" s="206">
        <v>39681</v>
      </c>
      <c r="E163" s="206"/>
      <c r="F163" s="30">
        <v>22.3</v>
      </c>
      <c r="G163" s="30">
        <v>73.2</v>
      </c>
      <c r="H163" s="30">
        <v>19.87</v>
      </c>
      <c r="I163" s="32">
        <v>9.1999999999999993</v>
      </c>
      <c r="J163" s="30"/>
      <c r="K163" s="30" t="s">
        <v>23</v>
      </c>
      <c r="L163" s="30" t="s">
        <v>24</v>
      </c>
      <c r="M163" s="30"/>
      <c r="N163" s="30"/>
      <c r="O163" s="32">
        <v>8.8000000000000007</v>
      </c>
      <c r="P163" s="30">
        <v>8.2600000000000007E-2</v>
      </c>
      <c r="Q163" s="30">
        <v>2.5000000000000001E-2</v>
      </c>
      <c r="R163" s="32">
        <v>56.8</v>
      </c>
      <c r="S163" s="30"/>
      <c r="T163" s="15"/>
    </row>
    <row r="164" spans="1:20" ht="12" customHeight="1" x14ac:dyDescent="0.25">
      <c r="A164" s="15"/>
      <c r="B164" s="193" t="s">
        <v>26</v>
      </c>
      <c r="C164" s="196"/>
      <c r="D164" s="206">
        <v>40060</v>
      </c>
      <c r="E164" s="206"/>
      <c r="F164" s="209" t="s">
        <v>140</v>
      </c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15"/>
    </row>
    <row r="165" spans="1:20" ht="12" customHeight="1" x14ac:dyDescent="0.25">
      <c r="A165" s="15"/>
      <c r="B165" s="193"/>
      <c r="C165" s="196"/>
      <c r="D165" s="206">
        <v>40296</v>
      </c>
      <c r="E165" s="206"/>
      <c r="F165" s="30">
        <v>17.3</v>
      </c>
      <c r="G165" s="30">
        <v>117.1</v>
      </c>
      <c r="H165" s="30">
        <v>12.9</v>
      </c>
      <c r="I165" s="30">
        <v>8.6</v>
      </c>
      <c r="J165" s="30">
        <v>2.5000000000000001E-2</v>
      </c>
      <c r="K165" s="30">
        <v>7.3999999999999996E-2</v>
      </c>
      <c r="L165" s="106">
        <v>5.7450000000000001E-2</v>
      </c>
      <c r="M165" s="30"/>
      <c r="N165" s="30"/>
      <c r="O165" s="30">
        <v>3.8</v>
      </c>
      <c r="P165" s="30">
        <v>5.0000000000000001E-3</v>
      </c>
      <c r="Q165" s="30">
        <v>2E-3</v>
      </c>
      <c r="R165" s="31">
        <v>6</v>
      </c>
      <c r="S165" s="30"/>
      <c r="T165" s="15"/>
    </row>
    <row r="166" spans="1:20" ht="12" customHeight="1" x14ac:dyDescent="0.25">
      <c r="A166" s="15"/>
      <c r="B166" s="193"/>
      <c r="C166" s="196"/>
      <c r="D166" s="206">
        <v>40395</v>
      </c>
      <c r="E166" s="206"/>
      <c r="F166" s="33">
        <v>22.8</v>
      </c>
      <c r="G166" s="33">
        <v>90.1</v>
      </c>
      <c r="H166" s="30">
        <v>12.8</v>
      </c>
      <c r="I166" s="30">
        <v>8.5</v>
      </c>
      <c r="J166" s="34">
        <v>8.1000000000000003E-2</v>
      </c>
      <c r="K166" s="30">
        <v>0.24099999999999999</v>
      </c>
      <c r="L166" s="108">
        <v>0.18711</v>
      </c>
      <c r="M166" s="30"/>
      <c r="N166" s="30"/>
      <c r="O166" s="32">
        <v>5</v>
      </c>
      <c r="P166" s="30">
        <v>0.05</v>
      </c>
      <c r="Q166" s="30">
        <v>1.4999999999999999E-2</v>
      </c>
      <c r="R166" s="107">
        <v>22.8</v>
      </c>
      <c r="S166" s="30"/>
      <c r="T166" s="15"/>
    </row>
    <row r="167" spans="1:20" ht="12" customHeight="1" x14ac:dyDescent="0.25">
      <c r="A167" s="15"/>
      <c r="B167" s="193"/>
      <c r="C167" s="196"/>
      <c r="D167" s="206">
        <v>40653</v>
      </c>
      <c r="E167" s="206"/>
      <c r="F167" s="33">
        <v>19.3</v>
      </c>
      <c r="G167" s="33">
        <v>111.8</v>
      </c>
      <c r="H167" s="30">
        <v>27</v>
      </c>
      <c r="I167" s="30">
        <v>8.4</v>
      </c>
      <c r="J167" s="30" t="s">
        <v>23</v>
      </c>
      <c r="K167" s="30" t="s">
        <v>24</v>
      </c>
      <c r="L167" s="106" t="s">
        <v>25</v>
      </c>
      <c r="M167" s="30"/>
      <c r="N167" s="30"/>
      <c r="O167" s="32">
        <v>8.1</v>
      </c>
      <c r="P167" s="30">
        <v>0.247</v>
      </c>
      <c r="Q167" s="30">
        <v>7.4999999999999997E-2</v>
      </c>
      <c r="R167" s="107">
        <v>40.4</v>
      </c>
      <c r="S167" s="30"/>
      <c r="T167" s="15"/>
    </row>
    <row r="168" spans="1:20" ht="12" customHeight="1" x14ac:dyDescent="0.25">
      <c r="A168" s="15"/>
      <c r="B168" s="193"/>
      <c r="C168" s="196"/>
      <c r="D168" s="206">
        <v>40778</v>
      </c>
      <c r="E168" s="206"/>
      <c r="F168" s="33">
        <v>25.7</v>
      </c>
      <c r="G168" s="33">
        <v>113.9</v>
      </c>
      <c r="H168" s="32">
        <v>7</v>
      </c>
      <c r="I168" s="30">
        <v>7.7</v>
      </c>
      <c r="J168" s="34">
        <v>3.3000000000000002E-2</v>
      </c>
      <c r="K168" s="30">
        <v>0.79100000000000004</v>
      </c>
      <c r="L168" s="108">
        <v>0.61412999999999995</v>
      </c>
      <c r="M168" s="30"/>
      <c r="N168" s="30"/>
      <c r="O168" s="32">
        <v>4.0999999999999996</v>
      </c>
      <c r="P168" s="30">
        <v>0.115</v>
      </c>
      <c r="Q168" s="30">
        <v>3.5000000000000003E-2</v>
      </c>
      <c r="R168" s="31">
        <v>19.2</v>
      </c>
      <c r="S168" s="30"/>
      <c r="T168" s="15"/>
    </row>
    <row r="169" spans="1:20" ht="12" customHeight="1" x14ac:dyDescent="0.25">
      <c r="A169" s="15"/>
      <c r="B169" s="193"/>
      <c r="C169" s="196"/>
      <c r="D169" s="202">
        <v>41022</v>
      </c>
      <c r="E169" s="202"/>
      <c r="F169" s="37">
        <v>13.2</v>
      </c>
      <c r="G169" s="37">
        <v>127.8</v>
      </c>
      <c r="H169" s="37">
        <v>7.8</v>
      </c>
      <c r="I169" s="38">
        <v>7.8</v>
      </c>
      <c r="J169" s="39">
        <v>5.0000000000000001E-3</v>
      </c>
      <c r="K169" s="39">
        <v>0.108</v>
      </c>
      <c r="L169" s="43">
        <v>8.4000000000000005E-2</v>
      </c>
      <c r="M169" s="41"/>
      <c r="N169" s="42"/>
      <c r="O169" s="38">
        <v>4.9000000000000004</v>
      </c>
      <c r="P169" s="39">
        <v>0.24399999999999999</v>
      </c>
      <c r="Q169" s="40">
        <v>7.4287674049690541E-2</v>
      </c>
      <c r="R169" s="37">
        <v>30.8</v>
      </c>
      <c r="S169" s="51"/>
      <c r="T169" s="15"/>
    </row>
    <row r="170" spans="1:20" ht="12" customHeight="1" x14ac:dyDescent="0.25">
      <c r="A170" s="15"/>
      <c r="B170" s="193"/>
      <c r="C170" s="196"/>
      <c r="D170" s="202">
        <v>41141</v>
      </c>
      <c r="E170" s="202"/>
      <c r="F170" s="37">
        <v>27</v>
      </c>
      <c r="G170" s="37">
        <v>94.9</v>
      </c>
      <c r="H170" s="37">
        <v>7.7</v>
      </c>
      <c r="I170" s="38">
        <v>9.1</v>
      </c>
      <c r="J170" s="39">
        <v>2E-3</v>
      </c>
      <c r="K170" s="39" t="s">
        <v>102</v>
      </c>
      <c r="L170" s="39" t="s">
        <v>103</v>
      </c>
      <c r="M170" s="109"/>
      <c r="N170" s="43"/>
      <c r="O170" s="38">
        <v>8.1999999999999993</v>
      </c>
      <c r="P170" s="39">
        <v>0.189</v>
      </c>
      <c r="Q170" s="40">
        <v>5.7542501620457015E-2</v>
      </c>
      <c r="R170" s="37">
        <v>34</v>
      </c>
      <c r="S170" s="51"/>
      <c r="T170" s="15"/>
    </row>
    <row r="171" spans="1:20" ht="12" customHeight="1" x14ac:dyDescent="0.25">
      <c r="A171" s="15"/>
      <c r="B171" s="193"/>
      <c r="C171" s="196"/>
      <c r="D171" s="202">
        <v>41393</v>
      </c>
      <c r="E171" s="202"/>
      <c r="F171" s="44">
        <v>14.8</v>
      </c>
      <c r="G171" s="44">
        <v>113.5</v>
      </c>
      <c r="H171" s="44">
        <v>8.5</v>
      </c>
      <c r="I171" s="45">
        <v>7.6</v>
      </c>
      <c r="J171" s="46">
        <v>3.7999999999999999E-2</v>
      </c>
      <c r="K171" s="46">
        <v>0.90600000000000003</v>
      </c>
      <c r="L171" s="46">
        <v>0.70399999999999996</v>
      </c>
      <c r="M171" s="49"/>
      <c r="N171" s="47"/>
      <c r="O171" s="44">
        <v>6.5</v>
      </c>
      <c r="P171" s="46">
        <v>0.26500000000000001</v>
      </c>
      <c r="Q171" s="40">
        <v>8.0681285340852435E-2</v>
      </c>
      <c r="R171" s="44">
        <v>20.399999999999999</v>
      </c>
      <c r="S171" s="51"/>
      <c r="T171" s="15"/>
    </row>
    <row r="172" spans="1:20" ht="12" customHeight="1" x14ac:dyDescent="0.25">
      <c r="A172" s="15"/>
      <c r="B172" s="15"/>
      <c r="C172" s="15"/>
      <c r="D172" s="202">
        <v>41514</v>
      </c>
      <c r="E172" s="202"/>
      <c r="F172" s="44">
        <v>20.7</v>
      </c>
      <c r="G172" s="44">
        <v>86</v>
      </c>
      <c r="H172" s="44">
        <v>15.5</v>
      </c>
      <c r="I172" s="38">
        <v>8.9</v>
      </c>
      <c r="J172" s="39">
        <v>8.8999999999999996E-2</v>
      </c>
      <c r="K172" s="39">
        <v>0.26800000000000002</v>
      </c>
      <c r="L172" s="46">
        <v>0.20799999999999999</v>
      </c>
      <c r="M172" s="49"/>
      <c r="N172" s="39"/>
      <c r="O172" s="38">
        <v>8.3000000000000007</v>
      </c>
      <c r="P172" s="39">
        <v>0.40200000000000002</v>
      </c>
      <c r="Q172" s="40">
        <v>0.12239198757367047</v>
      </c>
      <c r="R172" s="37">
        <v>22</v>
      </c>
      <c r="S172" s="51"/>
      <c r="T172" s="15"/>
    </row>
    <row r="173" spans="1:20" ht="12" customHeight="1" x14ac:dyDescent="0.25">
      <c r="A173" s="15"/>
      <c r="B173" s="15"/>
      <c r="C173" s="15"/>
      <c r="D173" s="202">
        <v>41751</v>
      </c>
      <c r="E173" s="202"/>
      <c r="F173" s="44">
        <v>16.8</v>
      </c>
      <c r="G173" s="44">
        <v>113</v>
      </c>
      <c r="H173" s="44">
        <v>14</v>
      </c>
      <c r="I173" s="38">
        <v>8.5</v>
      </c>
      <c r="J173" s="39" t="s">
        <v>101</v>
      </c>
      <c r="K173" s="39" t="s">
        <v>102</v>
      </c>
      <c r="L173" s="46"/>
      <c r="M173" s="49"/>
      <c r="N173" s="50"/>
      <c r="O173" s="38">
        <v>9.4</v>
      </c>
      <c r="P173" s="39">
        <v>0.215</v>
      </c>
      <c r="Q173" s="40"/>
      <c r="R173" s="38">
        <v>34.4</v>
      </c>
      <c r="S173" s="51"/>
      <c r="T173" s="15"/>
    </row>
    <row r="174" spans="1:20" ht="12" customHeight="1" x14ac:dyDescent="0.25">
      <c r="A174" s="15"/>
      <c r="B174" s="15"/>
      <c r="C174" s="15"/>
      <c r="D174" s="202">
        <v>41877</v>
      </c>
      <c r="E174" s="202"/>
      <c r="F174" s="44">
        <v>17.8</v>
      </c>
      <c r="G174" s="44">
        <v>92.4</v>
      </c>
      <c r="H174" s="44">
        <v>15.2</v>
      </c>
      <c r="I174" s="38">
        <v>8.8000000000000007</v>
      </c>
      <c r="J174" s="39">
        <v>1.9E-2</v>
      </c>
      <c r="K174" s="39">
        <v>0.06</v>
      </c>
      <c r="L174" s="46"/>
      <c r="M174" s="49"/>
      <c r="N174" s="50"/>
      <c r="O174" s="38">
        <v>9.1</v>
      </c>
      <c r="P174" s="39">
        <v>0.18099999999999999</v>
      </c>
      <c r="Q174" s="40"/>
      <c r="R174" s="38">
        <v>39.6</v>
      </c>
      <c r="S174" s="51"/>
      <c r="T174" s="15"/>
    </row>
    <row r="175" spans="1:20" ht="12" customHeight="1" x14ac:dyDescent="0.25">
      <c r="A175" s="15"/>
      <c r="B175" s="52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54"/>
      <c r="T175" s="15"/>
    </row>
    <row r="176" spans="1:20" ht="20.100000000000001" customHeight="1" x14ac:dyDescent="0.25">
      <c r="A176" s="198" t="s">
        <v>207</v>
      </c>
      <c r="B176" s="198"/>
      <c r="C176" s="198"/>
      <c r="D176" s="12"/>
      <c r="E176" s="12"/>
      <c r="F176" s="12"/>
      <c r="G176" s="12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" customHeight="1" x14ac:dyDescent="0.25">
      <c r="A177" s="12" t="s">
        <v>210</v>
      </c>
      <c r="B177" s="12"/>
      <c r="C177" s="12"/>
      <c r="D177" s="12"/>
      <c r="E177" s="12"/>
      <c r="F177" s="12"/>
      <c r="G177" s="12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" customHeight="1" x14ac:dyDescent="0.25">
      <c r="A178" s="17" t="s">
        <v>208</v>
      </c>
      <c r="B178" s="197" t="s">
        <v>201</v>
      </c>
      <c r="C178" s="197"/>
      <c r="D178" s="199" t="s">
        <v>4</v>
      </c>
      <c r="E178" s="199"/>
      <c r="F178" s="18" t="s">
        <v>1</v>
      </c>
      <c r="G178" s="18"/>
      <c r="H178" s="18" t="s">
        <v>2</v>
      </c>
      <c r="I178" s="19"/>
      <c r="J178" s="19"/>
      <c r="K178" s="19"/>
      <c r="L178" s="19"/>
      <c r="M178" s="18" t="s">
        <v>3</v>
      </c>
      <c r="N178" s="18" t="s">
        <v>3</v>
      </c>
      <c r="O178" s="19"/>
      <c r="P178" s="19"/>
      <c r="Q178" s="19"/>
      <c r="R178" s="19"/>
      <c r="S178" s="18" t="s">
        <v>2</v>
      </c>
      <c r="T178" s="15"/>
    </row>
    <row r="179" spans="1:20" ht="12" customHeight="1" x14ac:dyDescent="0.25">
      <c r="A179" s="17" t="s">
        <v>5</v>
      </c>
      <c r="B179" s="20">
        <v>10018</v>
      </c>
      <c r="C179" s="21" t="s">
        <v>318</v>
      </c>
      <c r="D179" s="199"/>
      <c r="E179" s="199"/>
      <c r="F179" s="22" t="s">
        <v>6</v>
      </c>
      <c r="G179" s="22" t="s">
        <v>7</v>
      </c>
      <c r="H179" s="22" t="s">
        <v>319</v>
      </c>
      <c r="I179" s="22" t="s">
        <v>8</v>
      </c>
      <c r="J179" s="22" t="s">
        <v>320</v>
      </c>
      <c r="K179" s="22" t="s">
        <v>321</v>
      </c>
      <c r="L179" s="22" t="s">
        <v>322</v>
      </c>
      <c r="M179" s="22" t="s">
        <v>323</v>
      </c>
      <c r="N179" s="22" t="s">
        <v>9</v>
      </c>
      <c r="O179" s="22" t="s">
        <v>324</v>
      </c>
      <c r="P179" s="22" t="s">
        <v>325</v>
      </c>
      <c r="Q179" s="22" t="s">
        <v>326</v>
      </c>
      <c r="R179" s="22" t="s">
        <v>327</v>
      </c>
      <c r="S179" s="22" t="s">
        <v>10</v>
      </c>
      <c r="T179" s="15"/>
    </row>
    <row r="180" spans="1:20" ht="12" customHeight="1" x14ac:dyDescent="0.25">
      <c r="A180" s="17" t="s">
        <v>11</v>
      </c>
      <c r="B180" s="20">
        <v>10914</v>
      </c>
      <c r="C180" s="21" t="s">
        <v>328</v>
      </c>
      <c r="D180" s="199"/>
      <c r="E180" s="199"/>
      <c r="F180" s="18" t="s">
        <v>12</v>
      </c>
      <c r="G180" s="18"/>
      <c r="H180" s="18" t="s">
        <v>13</v>
      </c>
      <c r="I180" s="18"/>
      <c r="J180" s="18" t="s">
        <v>13</v>
      </c>
      <c r="K180" s="18" t="s">
        <v>13</v>
      </c>
      <c r="L180" s="18" t="s">
        <v>13</v>
      </c>
      <c r="M180" s="18" t="s">
        <v>13</v>
      </c>
      <c r="N180" s="18" t="s">
        <v>13</v>
      </c>
      <c r="O180" s="18" t="s">
        <v>13</v>
      </c>
      <c r="P180" s="18" t="s">
        <v>13</v>
      </c>
      <c r="Q180" s="18" t="s">
        <v>13</v>
      </c>
      <c r="R180" s="18" t="s">
        <v>13</v>
      </c>
      <c r="S180" s="18" t="s">
        <v>13</v>
      </c>
      <c r="T180" s="15"/>
    </row>
    <row r="181" spans="1:20" ht="12" customHeight="1" x14ac:dyDescent="0.25">
      <c r="A181" s="17" t="s">
        <v>14</v>
      </c>
      <c r="B181" s="23" t="s">
        <v>15</v>
      </c>
      <c r="C181" s="24"/>
      <c r="D181" s="200" t="s">
        <v>19</v>
      </c>
      <c r="E181" s="200"/>
      <c r="F181" s="201" t="s">
        <v>16</v>
      </c>
      <c r="G181" s="201" t="s">
        <v>16</v>
      </c>
      <c r="H181" s="25" t="s">
        <v>17</v>
      </c>
      <c r="I181" s="25" t="s">
        <v>18</v>
      </c>
      <c r="J181" s="26"/>
      <c r="K181" s="190" t="s">
        <v>16</v>
      </c>
      <c r="L181" s="26"/>
      <c r="M181" s="26"/>
      <c r="N181" s="25">
        <v>9.1999999999999998E-2</v>
      </c>
      <c r="O181" s="25">
        <v>3.8</v>
      </c>
      <c r="P181" s="201" t="s">
        <v>16</v>
      </c>
      <c r="Q181" s="26"/>
      <c r="R181" s="27">
        <v>20</v>
      </c>
      <c r="S181" s="25">
        <v>1.4E-2</v>
      </c>
      <c r="T181" s="15"/>
    </row>
    <row r="182" spans="1:20" ht="12" customHeight="1" x14ac:dyDescent="0.25">
      <c r="A182" s="17" t="s">
        <v>20</v>
      </c>
      <c r="B182" s="23" t="s">
        <v>21</v>
      </c>
      <c r="C182" s="24" t="s">
        <v>209</v>
      </c>
      <c r="D182" s="204" t="s">
        <v>22</v>
      </c>
      <c r="E182" s="204"/>
      <c r="F182" s="201"/>
      <c r="G182" s="201"/>
      <c r="H182" s="26"/>
      <c r="I182" s="26"/>
      <c r="J182" s="28">
        <v>2.5000000000000001E-2</v>
      </c>
      <c r="K182" s="191"/>
      <c r="L182" s="26"/>
      <c r="M182" s="28">
        <v>5.0000000000000001E-3</v>
      </c>
      <c r="N182" s="26"/>
      <c r="O182" s="26"/>
      <c r="P182" s="201"/>
      <c r="Q182" s="26"/>
      <c r="R182" s="26"/>
      <c r="S182" s="26"/>
      <c r="T182" s="15"/>
    </row>
    <row r="183" spans="1:20" ht="12" customHeight="1" x14ac:dyDescent="0.25">
      <c r="A183" s="35"/>
      <c r="B183" s="142"/>
      <c r="C183" s="143"/>
      <c r="D183" s="205" t="s">
        <v>109</v>
      </c>
      <c r="E183" s="205"/>
      <c r="F183" s="201"/>
      <c r="G183" s="201"/>
      <c r="H183" s="26"/>
      <c r="I183" s="26"/>
      <c r="J183" s="26"/>
      <c r="K183" s="192"/>
      <c r="L183" s="29">
        <v>0.16</v>
      </c>
      <c r="M183" s="26"/>
      <c r="N183" s="26"/>
      <c r="O183" s="26"/>
      <c r="P183" s="201"/>
      <c r="Q183" s="29">
        <v>0.14000000000000001</v>
      </c>
      <c r="R183" s="26"/>
      <c r="S183" s="26"/>
      <c r="T183" s="15"/>
    </row>
    <row r="184" spans="1:20" ht="12" customHeight="1" x14ac:dyDescent="0.25">
      <c r="A184" s="35"/>
      <c r="B184" s="142"/>
      <c r="C184" s="142"/>
      <c r="D184" s="206">
        <v>39548</v>
      </c>
      <c r="E184" s="206"/>
      <c r="F184" s="31">
        <v>12</v>
      </c>
      <c r="G184" s="30">
        <v>130.6</v>
      </c>
      <c r="H184" s="30">
        <v>12.11</v>
      </c>
      <c r="I184" s="31">
        <v>8</v>
      </c>
      <c r="J184" s="30">
        <v>4.0000000000000001E-3</v>
      </c>
      <c r="K184" s="30">
        <v>9.2999999999999999E-2</v>
      </c>
      <c r="L184" s="30">
        <v>7.1999999999999995E-2</v>
      </c>
      <c r="M184" s="105" t="s">
        <v>110</v>
      </c>
      <c r="N184" s="30" t="s">
        <v>24</v>
      </c>
      <c r="O184" s="32">
        <v>9.6999999999999993</v>
      </c>
      <c r="P184" s="30">
        <v>0.11899999999999999</v>
      </c>
      <c r="Q184" s="30">
        <v>3.5999999999999997E-2</v>
      </c>
      <c r="R184" s="30">
        <v>12</v>
      </c>
      <c r="S184" s="30" t="s">
        <v>110</v>
      </c>
      <c r="T184" s="15"/>
    </row>
    <row r="185" spans="1:20" ht="12" customHeight="1" x14ac:dyDescent="0.25">
      <c r="A185" s="15"/>
      <c r="B185" s="15"/>
      <c r="C185" s="68"/>
      <c r="D185" s="206">
        <v>39681</v>
      </c>
      <c r="E185" s="206"/>
      <c r="F185" s="31">
        <v>22.9</v>
      </c>
      <c r="G185" s="30">
        <v>86.2</v>
      </c>
      <c r="H185" s="30">
        <v>11.16</v>
      </c>
      <c r="I185" s="30">
        <v>8.5</v>
      </c>
      <c r="J185" s="30"/>
      <c r="K185" s="30">
        <v>7.0000000000000001E-3</v>
      </c>
      <c r="L185" s="110">
        <v>0.16300000000000001</v>
      </c>
      <c r="M185" s="30"/>
      <c r="N185" s="30"/>
      <c r="O185" s="30">
        <v>3.4</v>
      </c>
      <c r="P185" s="30">
        <v>7.7100000000000002E-2</v>
      </c>
      <c r="Q185" s="30">
        <v>2.4E-2</v>
      </c>
      <c r="R185" s="32">
        <v>23.2</v>
      </c>
      <c r="S185" s="30"/>
      <c r="T185" s="15"/>
    </row>
    <row r="186" spans="1:20" ht="12" customHeight="1" x14ac:dyDescent="0.25">
      <c r="A186" s="15"/>
      <c r="B186" s="193" t="s">
        <v>26</v>
      </c>
      <c r="C186" s="196"/>
      <c r="D186" s="206">
        <v>39912</v>
      </c>
      <c r="E186" s="206"/>
      <c r="F186" s="31">
        <v>17.600000000000001</v>
      </c>
      <c r="G186" s="30">
        <v>135.80000000000001</v>
      </c>
      <c r="H186" s="30">
        <v>11.69</v>
      </c>
      <c r="I186" s="30">
        <v>8.4</v>
      </c>
      <c r="J186" s="30" t="s">
        <v>23</v>
      </c>
      <c r="K186" s="30" t="s">
        <v>24</v>
      </c>
      <c r="L186" s="30" t="s">
        <v>25</v>
      </c>
      <c r="M186" s="30"/>
      <c r="N186" s="30"/>
      <c r="O186" s="107">
        <v>5</v>
      </c>
      <c r="P186" s="30">
        <v>0.109</v>
      </c>
      <c r="Q186" s="30">
        <v>3.3000000000000002E-2</v>
      </c>
      <c r="R186" s="30">
        <v>9.1999999999999993</v>
      </c>
      <c r="S186" s="30"/>
      <c r="T186" s="15"/>
    </row>
    <row r="187" spans="1:20" ht="12" customHeight="1" x14ac:dyDescent="0.25">
      <c r="A187" s="15"/>
      <c r="B187" s="193"/>
      <c r="C187" s="196"/>
      <c r="D187" s="206">
        <v>40060</v>
      </c>
      <c r="E187" s="206"/>
      <c r="F187" s="31">
        <v>19.5</v>
      </c>
      <c r="G187" s="30">
        <v>115.8</v>
      </c>
      <c r="H187" s="32">
        <v>8.11</v>
      </c>
      <c r="I187" s="30">
        <v>7.8</v>
      </c>
      <c r="J187" s="30">
        <v>2.3E-2</v>
      </c>
      <c r="K187" s="30">
        <v>0.57999999999999996</v>
      </c>
      <c r="L187" s="108">
        <v>0.45030999999999999</v>
      </c>
      <c r="M187" s="30"/>
      <c r="N187" s="30"/>
      <c r="O187" s="107">
        <v>4</v>
      </c>
      <c r="P187" s="30">
        <v>0.42799999999999999</v>
      </c>
      <c r="Q187" s="106">
        <v>0.13048799999999999</v>
      </c>
      <c r="R187" s="32">
        <v>27.6</v>
      </c>
      <c r="S187" s="30"/>
      <c r="T187" s="15"/>
    </row>
    <row r="188" spans="1:20" ht="12" customHeight="1" x14ac:dyDescent="0.25">
      <c r="A188" s="15"/>
      <c r="B188" s="193"/>
      <c r="C188" s="196"/>
      <c r="D188" s="206">
        <v>40296</v>
      </c>
      <c r="E188" s="206"/>
      <c r="F188" s="31">
        <v>15.1</v>
      </c>
      <c r="G188" s="30">
        <v>139.19999999999999</v>
      </c>
      <c r="H188" s="30">
        <v>11.4</v>
      </c>
      <c r="I188" s="30">
        <v>8.1</v>
      </c>
      <c r="J188" s="30">
        <v>2E-3</v>
      </c>
      <c r="K188" s="30">
        <v>5.6000000000000001E-2</v>
      </c>
      <c r="L188" s="106">
        <v>4.3479999999999998E-2</v>
      </c>
      <c r="M188" s="30"/>
      <c r="N188" s="30"/>
      <c r="O188" s="32">
        <v>8.9</v>
      </c>
      <c r="P188" s="30" t="s">
        <v>27</v>
      </c>
      <c r="Q188" s="106" t="s">
        <v>23</v>
      </c>
      <c r="R188" s="30">
        <v>18.8</v>
      </c>
      <c r="S188" s="30"/>
      <c r="T188" s="15"/>
    </row>
    <row r="189" spans="1:20" ht="12" customHeight="1" x14ac:dyDescent="0.25">
      <c r="A189" s="15"/>
      <c r="B189" s="193"/>
      <c r="C189" s="196"/>
      <c r="D189" s="206">
        <v>40395</v>
      </c>
      <c r="E189" s="206"/>
      <c r="F189" s="36">
        <v>20.5</v>
      </c>
      <c r="G189" s="33">
        <v>112</v>
      </c>
      <c r="H189" s="32">
        <v>7.5</v>
      </c>
      <c r="I189" s="30">
        <v>7.9</v>
      </c>
      <c r="J189" s="34">
        <v>2.5999999999999999E-2</v>
      </c>
      <c r="K189" s="30">
        <v>0.621</v>
      </c>
      <c r="L189" s="108">
        <v>0.48214000000000001</v>
      </c>
      <c r="M189" s="30"/>
      <c r="N189" s="30"/>
      <c r="O189" s="32">
        <v>6.1</v>
      </c>
      <c r="P189" s="30" t="s">
        <v>27</v>
      </c>
      <c r="Q189" s="106" t="s">
        <v>23</v>
      </c>
      <c r="R189" s="32">
        <v>76.400000000000006</v>
      </c>
      <c r="S189" s="30"/>
      <c r="T189" s="15"/>
    </row>
    <row r="190" spans="1:20" ht="12" customHeight="1" x14ac:dyDescent="0.25">
      <c r="A190" s="15"/>
      <c r="B190" s="193"/>
      <c r="C190" s="196"/>
      <c r="D190" s="206">
        <v>40653</v>
      </c>
      <c r="E190" s="206"/>
      <c r="F190" s="36">
        <v>17</v>
      </c>
      <c r="G190" s="33">
        <v>144.69999999999999</v>
      </c>
      <c r="H190" s="30">
        <v>11.1</v>
      </c>
      <c r="I190" s="30">
        <v>7.9</v>
      </c>
      <c r="J190" s="30">
        <v>3.0000000000000001E-3</v>
      </c>
      <c r="K190" s="30">
        <v>6.3E-2</v>
      </c>
      <c r="L190" s="106">
        <v>4.8910000000000002E-2</v>
      </c>
      <c r="M190" s="30"/>
      <c r="N190" s="30"/>
      <c r="O190" s="32">
        <v>4.2</v>
      </c>
      <c r="P190" s="30">
        <v>7.5700000000000003E-2</v>
      </c>
      <c r="Q190" s="106">
        <v>2.3078999999999999E-2</v>
      </c>
      <c r="R190" s="30">
        <v>8.8000000000000007</v>
      </c>
      <c r="S190" s="30"/>
      <c r="T190" s="15"/>
    </row>
    <row r="191" spans="1:20" ht="12" customHeight="1" x14ac:dyDescent="0.25">
      <c r="A191" s="15"/>
      <c r="B191" s="193"/>
      <c r="C191" s="196"/>
      <c r="D191" s="206">
        <v>40778</v>
      </c>
      <c r="E191" s="206"/>
      <c r="F191" s="36">
        <v>23.6</v>
      </c>
      <c r="G191" s="33">
        <v>105</v>
      </c>
      <c r="H191" s="32">
        <v>6.9</v>
      </c>
      <c r="I191" s="30">
        <v>8.1</v>
      </c>
      <c r="J191" s="30">
        <v>5.0000000000000001E-3</v>
      </c>
      <c r="K191" s="30">
        <v>0.114</v>
      </c>
      <c r="L191" s="106">
        <v>8.8510000000000005E-2</v>
      </c>
      <c r="M191" s="30"/>
      <c r="N191" s="30"/>
      <c r="O191" s="30">
        <v>2</v>
      </c>
      <c r="P191" s="30">
        <v>3.1699999999999999E-2</v>
      </c>
      <c r="Q191" s="106">
        <v>9.665E-3</v>
      </c>
      <c r="R191" s="30">
        <v>7.6</v>
      </c>
      <c r="S191" s="30"/>
      <c r="T191" s="15"/>
    </row>
    <row r="192" spans="1:20" ht="12" customHeight="1" x14ac:dyDescent="0.25">
      <c r="A192" s="15"/>
      <c r="B192" s="193"/>
      <c r="C192" s="196"/>
      <c r="D192" s="202">
        <v>41022</v>
      </c>
      <c r="E192" s="202"/>
      <c r="F192" s="37">
        <v>11.7</v>
      </c>
      <c r="G192" s="37">
        <v>134.80000000000001</v>
      </c>
      <c r="H192" s="37">
        <v>9.4</v>
      </c>
      <c r="I192" s="38">
        <v>8.1</v>
      </c>
      <c r="J192" s="39">
        <v>6.0000000000000001E-3</v>
      </c>
      <c r="K192" s="39">
        <v>0.13900000000000001</v>
      </c>
      <c r="L192" s="39">
        <v>0.108</v>
      </c>
      <c r="M192" s="115"/>
      <c r="N192" s="42"/>
      <c r="O192" s="38">
        <v>3.6</v>
      </c>
      <c r="P192" s="39">
        <v>0.14499999999999999</v>
      </c>
      <c r="Q192" s="40">
        <v>4.4146363677070193E-2</v>
      </c>
      <c r="R192" s="38">
        <v>9.6</v>
      </c>
      <c r="S192" s="51"/>
      <c r="T192" s="15"/>
    </row>
    <row r="193" spans="1:20" ht="12" customHeight="1" x14ac:dyDescent="0.25">
      <c r="A193" s="15"/>
      <c r="B193" s="15"/>
      <c r="C193" s="15"/>
      <c r="D193" s="202">
        <v>41141</v>
      </c>
      <c r="E193" s="202"/>
      <c r="F193" s="37">
        <v>23.4</v>
      </c>
      <c r="G193" s="37">
        <v>94.7</v>
      </c>
      <c r="H193" s="37">
        <v>6</v>
      </c>
      <c r="I193" s="38">
        <v>8.1</v>
      </c>
      <c r="J193" s="39" t="s">
        <v>101</v>
      </c>
      <c r="K193" s="39" t="s">
        <v>102</v>
      </c>
      <c r="L193" s="39" t="s">
        <v>103</v>
      </c>
      <c r="M193" s="109"/>
      <c r="N193" s="43"/>
      <c r="O193" s="38">
        <v>2.2000000000000002</v>
      </c>
      <c r="P193" s="39">
        <v>7.3899999999999993E-2</v>
      </c>
      <c r="Q193" s="40">
        <v>2.2499422591279218E-2</v>
      </c>
      <c r="R193" s="38">
        <v>16.8</v>
      </c>
      <c r="S193" s="51"/>
      <c r="T193" s="15"/>
    </row>
    <row r="194" spans="1:20" ht="12" customHeight="1" x14ac:dyDescent="0.25">
      <c r="A194" s="15"/>
      <c r="B194" s="15"/>
      <c r="C194" s="15"/>
      <c r="D194" s="202">
        <v>41393</v>
      </c>
      <c r="E194" s="202"/>
      <c r="F194" s="44">
        <v>15.6</v>
      </c>
      <c r="G194" s="44">
        <v>164.5</v>
      </c>
      <c r="H194" s="44">
        <v>7.2</v>
      </c>
      <c r="I194" s="45">
        <v>8.1999999999999993</v>
      </c>
      <c r="J194" s="46" t="s">
        <v>101</v>
      </c>
      <c r="K194" s="46" t="s">
        <v>102</v>
      </c>
      <c r="L194" s="39" t="s">
        <v>103</v>
      </c>
      <c r="M194" s="49"/>
      <c r="N194" s="47"/>
      <c r="O194" s="44">
        <v>6.4</v>
      </c>
      <c r="P194" s="46">
        <v>0.125</v>
      </c>
      <c r="Q194" s="40">
        <v>3.805721006643982E-2</v>
      </c>
      <c r="R194" s="44">
        <v>10.8</v>
      </c>
      <c r="S194" s="51"/>
      <c r="T194" s="15"/>
    </row>
    <row r="195" spans="1:20" ht="12" customHeight="1" x14ac:dyDescent="0.25">
      <c r="A195" s="15"/>
      <c r="B195" s="15"/>
      <c r="C195" s="15"/>
      <c r="D195" s="202">
        <v>41514</v>
      </c>
      <c r="E195" s="202"/>
      <c r="F195" s="44">
        <v>16.7</v>
      </c>
      <c r="G195" s="44">
        <v>83.4</v>
      </c>
      <c r="H195" s="44">
        <v>7.4</v>
      </c>
      <c r="I195" s="38">
        <v>7.7</v>
      </c>
      <c r="J195" s="39">
        <v>1.4999999999999999E-2</v>
      </c>
      <c r="K195" s="39">
        <v>0.36199999999999999</v>
      </c>
      <c r="L195" s="46">
        <v>0.28100000000000003</v>
      </c>
      <c r="M195" s="49"/>
      <c r="N195" s="39"/>
      <c r="O195" s="38">
        <v>3.9</v>
      </c>
      <c r="P195" s="39">
        <v>0.20799999999999999</v>
      </c>
      <c r="Q195" s="40">
        <v>6.3327197550555867E-2</v>
      </c>
      <c r="R195" s="38">
        <v>18.399999999999999</v>
      </c>
      <c r="S195" s="51"/>
      <c r="T195" s="15"/>
    </row>
    <row r="196" spans="1:20" ht="12" customHeight="1" x14ac:dyDescent="0.25">
      <c r="A196" s="15"/>
      <c r="B196" s="15"/>
      <c r="C196" s="15"/>
      <c r="D196" s="202">
        <v>41751</v>
      </c>
      <c r="E196" s="202"/>
      <c r="F196" s="44">
        <v>13.7</v>
      </c>
      <c r="G196" s="44">
        <v>146.4</v>
      </c>
      <c r="H196" s="44">
        <v>11.7</v>
      </c>
      <c r="I196" s="38">
        <v>8.9</v>
      </c>
      <c r="J196" s="39">
        <v>2.1999999999999999E-2</v>
      </c>
      <c r="K196" s="39">
        <v>6.5000000000000002E-2</v>
      </c>
      <c r="L196" s="46"/>
      <c r="M196" s="49"/>
      <c r="N196" s="50"/>
      <c r="O196" s="38">
        <v>4.7</v>
      </c>
      <c r="P196" s="39" t="s">
        <v>102</v>
      </c>
      <c r="Q196" s="40"/>
      <c r="R196" s="38">
        <v>18.399999999999999</v>
      </c>
      <c r="S196" s="51"/>
      <c r="T196" s="15"/>
    </row>
    <row r="197" spans="1:20" ht="12" customHeight="1" x14ac:dyDescent="0.25">
      <c r="A197" s="15"/>
      <c r="B197" s="15"/>
      <c r="C197" s="15"/>
      <c r="D197" s="202">
        <v>41877</v>
      </c>
      <c r="E197" s="202"/>
      <c r="F197" s="44">
        <v>16.8</v>
      </c>
      <c r="G197" s="44">
        <v>91.9</v>
      </c>
      <c r="H197" s="44">
        <v>7.1</v>
      </c>
      <c r="I197" s="38">
        <v>7.8</v>
      </c>
      <c r="J197" s="39">
        <v>7.0000000000000001E-3</v>
      </c>
      <c r="K197" s="39">
        <v>0.16500000000000001</v>
      </c>
      <c r="L197" s="46"/>
      <c r="M197" s="49"/>
      <c r="N197" s="50"/>
      <c r="O197" s="38">
        <v>3.7</v>
      </c>
      <c r="P197" s="39" t="s">
        <v>102</v>
      </c>
      <c r="Q197" s="40"/>
      <c r="R197" s="38">
        <v>14.8</v>
      </c>
      <c r="S197" s="51"/>
      <c r="T197" s="15"/>
    </row>
    <row r="198" spans="1:20" ht="12" customHeight="1" x14ac:dyDescent="0.25">
      <c r="A198" s="15"/>
      <c r="B198" s="52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54"/>
      <c r="T198" s="15"/>
    </row>
    <row r="199" spans="1:20" ht="20.100000000000001" customHeight="1" x14ac:dyDescent="0.25">
      <c r="A199" s="198" t="s">
        <v>212</v>
      </c>
      <c r="B199" s="198"/>
      <c r="C199" s="198"/>
      <c r="D199" s="11"/>
      <c r="E199" s="11"/>
      <c r="F199" s="11"/>
      <c r="G199" s="11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" customHeight="1" x14ac:dyDescent="0.25">
      <c r="A200" s="12" t="s">
        <v>214</v>
      </c>
      <c r="B200" s="12"/>
      <c r="C200" s="12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" customHeight="1" x14ac:dyDescent="0.25">
      <c r="A201" s="17" t="s">
        <v>213</v>
      </c>
      <c r="B201" s="197" t="s">
        <v>201</v>
      </c>
      <c r="C201" s="197"/>
      <c r="D201" s="208" t="s">
        <v>4</v>
      </c>
      <c r="E201" s="208"/>
      <c r="F201" s="18" t="s">
        <v>1</v>
      </c>
      <c r="G201" s="18"/>
      <c r="H201" s="18" t="s">
        <v>2</v>
      </c>
      <c r="I201" s="19"/>
      <c r="J201" s="19"/>
      <c r="K201" s="19"/>
      <c r="L201" s="19"/>
      <c r="M201" s="18" t="s">
        <v>3</v>
      </c>
      <c r="N201" s="18" t="s">
        <v>3</v>
      </c>
      <c r="O201" s="19"/>
      <c r="P201" s="19"/>
      <c r="Q201" s="19"/>
      <c r="R201" s="19"/>
      <c r="S201" s="18" t="s">
        <v>2</v>
      </c>
      <c r="T201" s="15"/>
    </row>
    <row r="202" spans="1:20" ht="12" customHeight="1" x14ac:dyDescent="0.25">
      <c r="A202" s="17" t="s">
        <v>5</v>
      </c>
      <c r="B202" s="20">
        <v>5009</v>
      </c>
      <c r="C202" s="21" t="s">
        <v>318</v>
      </c>
      <c r="D202" s="208"/>
      <c r="E202" s="208"/>
      <c r="F202" s="22" t="s">
        <v>6</v>
      </c>
      <c r="G202" s="22" t="s">
        <v>7</v>
      </c>
      <c r="H202" s="22" t="s">
        <v>319</v>
      </c>
      <c r="I202" s="22" t="s">
        <v>8</v>
      </c>
      <c r="J202" s="22" t="s">
        <v>320</v>
      </c>
      <c r="K202" s="22" t="s">
        <v>321</v>
      </c>
      <c r="L202" s="22" t="s">
        <v>322</v>
      </c>
      <c r="M202" s="22" t="s">
        <v>323</v>
      </c>
      <c r="N202" s="22" t="s">
        <v>9</v>
      </c>
      <c r="O202" s="22" t="s">
        <v>324</v>
      </c>
      <c r="P202" s="22" t="s">
        <v>325</v>
      </c>
      <c r="Q202" s="22" t="s">
        <v>326</v>
      </c>
      <c r="R202" s="22" t="s">
        <v>327</v>
      </c>
      <c r="S202" s="22" t="s">
        <v>10</v>
      </c>
      <c r="T202" s="15"/>
    </row>
    <row r="203" spans="1:20" ht="12" customHeight="1" x14ac:dyDescent="0.25">
      <c r="A203" s="17" t="s">
        <v>11</v>
      </c>
      <c r="B203" s="20">
        <v>10914</v>
      </c>
      <c r="C203" s="21" t="s">
        <v>328</v>
      </c>
      <c r="D203" s="208"/>
      <c r="E203" s="208"/>
      <c r="F203" s="18" t="s">
        <v>12</v>
      </c>
      <c r="G203" s="18"/>
      <c r="H203" s="18" t="s">
        <v>13</v>
      </c>
      <c r="I203" s="18"/>
      <c r="J203" s="18" t="s">
        <v>13</v>
      </c>
      <c r="K203" s="18" t="s">
        <v>13</v>
      </c>
      <c r="L203" s="18" t="s">
        <v>13</v>
      </c>
      <c r="M203" s="18" t="s">
        <v>13</v>
      </c>
      <c r="N203" s="18" t="s">
        <v>13</v>
      </c>
      <c r="O203" s="18" t="s">
        <v>13</v>
      </c>
      <c r="P203" s="18" t="s">
        <v>13</v>
      </c>
      <c r="Q203" s="18" t="s">
        <v>13</v>
      </c>
      <c r="R203" s="18" t="s">
        <v>13</v>
      </c>
      <c r="S203" s="18" t="s">
        <v>13</v>
      </c>
      <c r="T203" s="15"/>
    </row>
    <row r="204" spans="1:20" ht="12" customHeight="1" x14ac:dyDescent="0.25">
      <c r="A204" s="17" t="s">
        <v>14</v>
      </c>
      <c r="B204" s="23" t="s">
        <v>15</v>
      </c>
      <c r="C204" s="24"/>
      <c r="D204" s="200" t="s">
        <v>19</v>
      </c>
      <c r="E204" s="200"/>
      <c r="F204" s="201" t="s">
        <v>16</v>
      </c>
      <c r="G204" s="201" t="s">
        <v>16</v>
      </c>
      <c r="H204" s="25" t="s">
        <v>17</v>
      </c>
      <c r="I204" s="25" t="s">
        <v>18</v>
      </c>
      <c r="J204" s="26"/>
      <c r="K204" s="190" t="s">
        <v>16</v>
      </c>
      <c r="L204" s="26"/>
      <c r="M204" s="26"/>
      <c r="N204" s="25">
        <v>9.1999999999999998E-2</v>
      </c>
      <c r="O204" s="25">
        <v>3.8</v>
      </c>
      <c r="P204" s="201" t="s">
        <v>16</v>
      </c>
      <c r="Q204" s="26"/>
      <c r="R204" s="27">
        <v>20</v>
      </c>
      <c r="S204" s="25">
        <v>1.4E-2</v>
      </c>
      <c r="T204" s="15"/>
    </row>
    <row r="205" spans="1:20" ht="12" customHeight="1" x14ac:dyDescent="0.25">
      <c r="A205" s="17" t="s">
        <v>20</v>
      </c>
      <c r="B205" s="23" t="s">
        <v>21</v>
      </c>
      <c r="C205" s="24" t="s">
        <v>209</v>
      </c>
      <c r="D205" s="204" t="s">
        <v>22</v>
      </c>
      <c r="E205" s="204"/>
      <c r="F205" s="201"/>
      <c r="G205" s="201"/>
      <c r="H205" s="26"/>
      <c r="I205" s="26"/>
      <c r="J205" s="28">
        <v>2.5000000000000001E-2</v>
      </c>
      <c r="K205" s="191"/>
      <c r="L205" s="26"/>
      <c r="M205" s="28">
        <v>5.0000000000000001E-3</v>
      </c>
      <c r="N205" s="26"/>
      <c r="O205" s="26"/>
      <c r="P205" s="201"/>
      <c r="Q205" s="26"/>
      <c r="R205" s="26"/>
      <c r="S205" s="26"/>
      <c r="T205" s="15"/>
    </row>
    <row r="206" spans="1:20" ht="12" customHeight="1" x14ac:dyDescent="0.25">
      <c r="A206" s="35"/>
      <c r="B206" s="142"/>
      <c r="C206" s="143"/>
      <c r="D206" s="205" t="s">
        <v>186</v>
      </c>
      <c r="E206" s="205"/>
      <c r="F206" s="201"/>
      <c r="G206" s="201"/>
      <c r="H206" s="26"/>
      <c r="I206" s="26"/>
      <c r="J206" s="26"/>
      <c r="K206" s="192"/>
      <c r="L206" s="29">
        <v>0.16</v>
      </c>
      <c r="M206" s="26"/>
      <c r="N206" s="26"/>
      <c r="O206" s="26"/>
      <c r="P206" s="201"/>
      <c r="Q206" s="29">
        <v>0.14000000000000001</v>
      </c>
      <c r="R206" s="26"/>
      <c r="S206" s="26"/>
      <c r="T206" s="15"/>
    </row>
    <row r="207" spans="1:20" ht="12" customHeight="1" x14ac:dyDescent="0.25">
      <c r="A207" s="35"/>
      <c r="B207" s="142"/>
      <c r="C207" s="142"/>
      <c r="D207" s="206">
        <v>39548</v>
      </c>
      <c r="E207" s="206"/>
      <c r="F207" s="30">
        <v>11.8</v>
      </c>
      <c r="G207" s="30">
        <v>125.1</v>
      </c>
      <c r="H207" s="31">
        <v>10.53</v>
      </c>
      <c r="I207" s="31">
        <v>8</v>
      </c>
      <c r="J207" s="30">
        <v>3.0000000000000001E-3</v>
      </c>
      <c r="K207" s="30">
        <v>7.0000000000000007E-2</v>
      </c>
      <c r="L207" s="30">
        <v>5.3999999999999999E-2</v>
      </c>
      <c r="M207" s="105" t="s">
        <v>110</v>
      </c>
      <c r="N207" s="30" t="s">
        <v>24</v>
      </c>
      <c r="O207" s="32">
        <v>8.5</v>
      </c>
      <c r="P207" s="30">
        <v>6.8000000000000005E-2</v>
      </c>
      <c r="Q207" s="30">
        <v>2.1000000000000001E-2</v>
      </c>
      <c r="R207" s="32">
        <v>27.6</v>
      </c>
      <c r="S207" s="30" t="s">
        <v>110</v>
      </c>
      <c r="T207" s="15"/>
    </row>
    <row r="208" spans="1:20" ht="12" customHeight="1" x14ac:dyDescent="0.25">
      <c r="A208" s="15"/>
      <c r="B208" s="15"/>
      <c r="C208" s="68"/>
      <c r="D208" s="206">
        <v>39681</v>
      </c>
      <c r="E208" s="206"/>
      <c r="F208" s="30">
        <v>21.1</v>
      </c>
      <c r="G208" s="30">
        <v>107.6</v>
      </c>
      <c r="H208" s="31">
        <v>9.8699999999999992</v>
      </c>
      <c r="I208" s="31">
        <v>8.4</v>
      </c>
      <c r="J208" s="30"/>
      <c r="K208" s="30" t="s">
        <v>23</v>
      </c>
      <c r="L208" s="30" t="s">
        <v>24</v>
      </c>
      <c r="M208" s="30"/>
      <c r="N208" s="30"/>
      <c r="O208" s="107">
        <v>4</v>
      </c>
      <c r="P208" s="30">
        <v>6.0000000000000001E-3</v>
      </c>
      <c r="Q208" s="30">
        <v>2E-3</v>
      </c>
      <c r="R208" s="30">
        <v>15.2</v>
      </c>
      <c r="S208" s="30"/>
      <c r="T208" s="15"/>
    </row>
    <row r="209" spans="1:20" ht="12" customHeight="1" x14ac:dyDescent="0.25">
      <c r="A209" s="15"/>
      <c r="B209" s="193" t="s">
        <v>26</v>
      </c>
      <c r="C209" s="196"/>
      <c r="D209" s="206">
        <v>39912</v>
      </c>
      <c r="E209" s="206"/>
      <c r="F209" s="30">
        <v>16.5</v>
      </c>
      <c r="G209" s="30">
        <v>127.9</v>
      </c>
      <c r="H209" s="31">
        <v>10.33</v>
      </c>
      <c r="I209" s="31">
        <v>8.1999999999999993</v>
      </c>
      <c r="J209" s="30">
        <v>4.0000000000000001E-3</v>
      </c>
      <c r="K209" s="30">
        <v>8.5999999999999993E-2</v>
      </c>
      <c r="L209" s="30">
        <v>6.7000000000000004E-2</v>
      </c>
      <c r="M209" s="30"/>
      <c r="N209" s="30"/>
      <c r="O209" s="30">
        <v>1.9</v>
      </c>
      <c r="P209" s="30">
        <v>1.84E-2</v>
      </c>
      <c r="Q209" s="30">
        <v>6.0000000000000001E-3</v>
      </c>
      <c r="R209" s="30">
        <v>10.8</v>
      </c>
      <c r="S209" s="30"/>
      <c r="T209" s="15"/>
    </row>
    <row r="210" spans="1:20" ht="12" customHeight="1" x14ac:dyDescent="0.25">
      <c r="A210" s="15"/>
      <c r="B210" s="193"/>
      <c r="C210" s="196"/>
      <c r="D210" s="206">
        <v>40060</v>
      </c>
      <c r="E210" s="206"/>
      <c r="F210" s="30">
        <v>16.899999999999999</v>
      </c>
      <c r="G210" s="30">
        <v>101.9</v>
      </c>
      <c r="H210" s="32">
        <v>4.6500000000000004</v>
      </c>
      <c r="I210" s="31">
        <v>7.4</v>
      </c>
      <c r="J210" s="30" t="s">
        <v>23</v>
      </c>
      <c r="K210" s="30">
        <v>5.0999999999999997E-2</v>
      </c>
      <c r="L210" s="106">
        <v>3.9600000000000003E-2</v>
      </c>
      <c r="M210" s="30"/>
      <c r="N210" s="30"/>
      <c r="O210" s="32">
        <v>8.5</v>
      </c>
      <c r="P210" s="30">
        <v>3.0300000000000001E-2</v>
      </c>
      <c r="Q210" s="106">
        <v>9.2379999999999997E-3</v>
      </c>
      <c r="R210" s="32">
        <v>34.799999999999997</v>
      </c>
      <c r="S210" s="30"/>
      <c r="T210" s="15"/>
    </row>
    <row r="211" spans="1:20" ht="12" customHeight="1" x14ac:dyDescent="0.25">
      <c r="A211" s="15"/>
      <c r="B211" s="193"/>
      <c r="C211" s="196"/>
      <c r="D211" s="206">
        <v>40296</v>
      </c>
      <c r="E211" s="206"/>
      <c r="F211" s="30">
        <v>14.1</v>
      </c>
      <c r="G211" s="30">
        <v>164.1</v>
      </c>
      <c r="H211" s="107">
        <v>5.5</v>
      </c>
      <c r="I211" s="31">
        <v>7.6</v>
      </c>
      <c r="J211" s="30">
        <v>1.6E-2</v>
      </c>
      <c r="K211" s="30">
        <v>0.38800000000000001</v>
      </c>
      <c r="L211" s="108">
        <v>0.30124000000000001</v>
      </c>
      <c r="M211" s="30"/>
      <c r="N211" s="30"/>
      <c r="O211" s="30">
        <v>3.3</v>
      </c>
      <c r="P211" s="30" t="s">
        <v>27</v>
      </c>
      <c r="Q211" s="106" t="s">
        <v>23</v>
      </c>
      <c r="R211" s="30">
        <v>5.6</v>
      </c>
      <c r="S211" s="30"/>
      <c r="T211" s="15"/>
    </row>
    <row r="212" spans="1:20" ht="12" customHeight="1" x14ac:dyDescent="0.25">
      <c r="A212" s="15"/>
      <c r="B212" s="193"/>
      <c r="C212" s="196"/>
      <c r="D212" s="206">
        <v>40395</v>
      </c>
      <c r="E212" s="206"/>
      <c r="F212" s="33">
        <v>20.100000000000001</v>
      </c>
      <c r="G212" s="33">
        <v>114.1</v>
      </c>
      <c r="H212" s="107">
        <v>5</v>
      </c>
      <c r="I212" s="31">
        <v>7.7</v>
      </c>
      <c r="J212" s="30">
        <v>1.2999999999999999E-2</v>
      </c>
      <c r="K212" s="30">
        <v>0.32200000000000001</v>
      </c>
      <c r="L212" s="108">
        <v>0.25</v>
      </c>
      <c r="M212" s="30"/>
      <c r="N212" s="30"/>
      <c r="O212" s="32">
        <v>4.5999999999999996</v>
      </c>
      <c r="P212" s="30" t="s">
        <v>27</v>
      </c>
      <c r="Q212" s="106" t="s">
        <v>23</v>
      </c>
      <c r="R212" s="32">
        <v>28</v>
      </c>
      <c r="S212" s="30"/>
      <c r="T212" s="15"/>
    </row>
    <row r="213" spans="1:20" ht="12" customHeight="1" x14ac:dyDescent="0.25">
      <c r="A213" s="15"/>
      <c r="B213" s="193"/>
      <c r="C213" s="196"/>
      <c r="D213" s="206">
        <v>40653</v>
      </c>
      <c r="E213" s="206"/>
      <c r="F213" s="33">
        <v>13.2</v>
      </c>
      <c r="G213" s="33">
        <v>151.80000000000001</v>
      </c>
      <c r="H213" s="31">
        <v>11</v>
      </c>
      <c r="I213" s="31">
        <v>8.1</v>
      </c>
      <c r="J213" s="30">
        <v>5.0000000000000001E-3</v>
      </c>
      <c r="K213" s="30">
        <v>0.11</v>
      </c>
      <c r="L213" s="106">
        <v>8.5400000000000004E-2</v>
      </c>
      <c r="M213" s="30"/>
      <c r="N213" s="30"/>
      <c r="O213" s="32">
        <v>7.3</v>
      </c>
      <c r="P213" s="30">
        <v>7.9799999999999996E-2</v>
      </c>
      <c r="Q213" s="106">
        <v>2.4329E-2</v>
      </c>
      <c r="R213" s="30">
        <v>10.8</v>
      </c>
      <c r="S213" s="30"/>
      <c r="T213" s="15"/>
    </row>
    <row r="214" spans="1:20" ht="12" customHeight="1" x14ac:dyDescent="0.25">
      <c r="A214" s="15"/>
      <c r="B214" s="193"/>
      <c r="C214" s="196"/>
      <c r="D214" s="206">
        <v>40778</v>
      </c>
      <c r="E214" s="206"/>
      <c r="F214" s="33">
        <v>22.8</v>
      </c>
      <c r="G214" s="33">
        <v>103.3</v>
      </c>
      <c r="H214" s="107">
        <v>6.9</v>
      </c>
      <c r="I214" s="31">
        <v>8</v>
      </c>
      <c r="J214" s="30">
        <v>4.0000000000000001E-3</v>
      </c>
      <c r="K214" s="30">
        <v>0.108</v>
      </c>
      <c r="L214" s="106">
        <v>8.3849999999999994E-2</v>
      </c>
      <c r="M214" s="30"/>
      <c r="N214" s="30"/>
      <c r="O214" s="30">
        <v>3.6</v>
      </c>
      <c r="P214" s="30">
        <v>1.2E-2</v>
      </c>
      <c r="Q214" s="106">
        <v>3.6589999999999999E-3</v>
      </c>
      <c r="R214" s="31">
        <v>8</v>
      </c>
      <c r="S214" s="30"/>
      <c r="T214" s="15"/>
    </row>
    <row r="215" spans="1:20" ht="12" customHeight="1" x14ac:dyDescent="0.25">
      <c r="A215" s="15"/>
      <c r="B215" s="193"/>
      <c r="C215" s="196"/>
      <c r="D215" s="202">
        <v>41022</v>
      </c>
      <c r="E215" s="202"/>
      <c r="F215" s="210" t="s">
        <v>140</v>
      </c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15"/>
    </row>
    <row r="216" spans="1:20" ht="12" customHeight="1" x14ac:dyDescent="0.25">
      <c r="A216" s="15"/>
      <c r="B216" s="193"/>
      <c r="C216" s="196"/>
      <c r="D216" s="202">
        <v>41141</v>
      </c>
      <c r="E216" s="202"/>
      <c r="F216" s="210" t="s">
        <v>140</v>
      </c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15"/>
    </row>
    <row r="217" spans="1:20" ht="12" customHeight="1" x14ac:dyDescent="0.25">
      <c r="A217" s="15"/>
      <c r="B217" s="15"/>
      <c r="C217" s="15"/>
      <c r="D217" s="202">
        <v>41393</v>
      </c>
      <c r="E217" s="202"/>
      <c r="F217" s="44">
        <v>15.7</v>
      </c>
      <c r="G217" s="44">
        <v>169.7</v>
      </c>
      <c r="H217" s="44">
        <v>8</v>
      </c>
      <c r="I217" s="45">
        <v>7.9</v>
      </c>
      <c r="J217" s="46" t="s">
        <v>101</v>
      </c>
      <c r="K217" s="46" t="s">
        <v>102</v>
      </c>
      <c r="L217" s="39" t="s">
        <v>103</v>
      </c>
      <c r="M217" s="49"/>
      <c r="N217" s="47"/>
      <c r="O217" s="44">
        <v>4.8</v>
      </c>
      <c r="P217" s="46">
        <v>6.3E-2</v>
      </c>
      <c r="Q217" s="40">
        <v>1.9180833873485671E-2</v>
      </c>
      <c r="R217" s="44">
        <v>9.1999999999999993</v>
      </c>
      <c r="S217" s="51"/>
      <c r="T217" s="15"/>
    </row>
    <row r="218" spans="1:20" ht="12" customHeight="1" x14ac:dyDescent="0.25">
      <c r="A218" s="15"/>
      <c r="B218" s="15"/>
      <c r="C218" s="15"/>
      <c r="D218" s="202">
        <v>41514</v>
      </c>
      <c r="E218" s="202"/>
      <c r="F218" s="44">
        <v>17.600000000000001</v>
      </c>
      <c r="G218" s="44">
        <v>88.2</v>
      </c>
      <c r="H218" s="44">
        <v>7</v>
      </c>
      <c r="I218" s="38">
        <v>7.7</v>
      </c>
      <c r="J218" s="39">
        <v>1.2999999999999999E-2</v>
      </c>
      <c r="K218" s="39">
        <v>0.32</v>
      </c>
      <c r="L218" s="46">
        <v>0.249</v>
      </c>
      <c r="M218" s="49"/>
      <c r="N218" s="39"/>
      <c r="O218" s="38">
        <v>4.0999999999999996</v>
      </c>
      <c r="P218" s="39">
        <v>0.115</v>
      </c>
      <c r="Q218" s="40">
        <v>3.5012633261124637E-2</v>
      </c>
      <c r="R218" s="38">
        <v>14.4</v>
      </c>
      <c r="S218" s="51"/>
      <c r="T218" s="15"/>
    </row>
    <row r="219" spans="1:20" ht="12" customHeight="1" x14ac:dyDescent="0.25">
      <c r="A219" s="15"/>
      <c r="B219" s="15"/>
      <c r="C219" s="15"/>
      <c r="D219" s="202">
        <v>41751</v>
      </c>
      <c r="E219" s="202"/>
      <c r="F219" s="44">
        <v>13.4</v>
      </c>
      <c r="G219" s="44">
        <v>142.4</v>
      </c>
      <c r="H219" s="44">
        <v>15.7</v>
      </c>
      <c r="I219" s="38">
        <v>8</v>
      </c>
      <c r="J219" s="39">
        <v>4.0000000000000001E-3</v>
      </c>
      <c r="K219" s="39">
        <v>0.108</v>
      </c>
      <c r="L219" s="46"/>
      <c r="M219" s="49"/>
      <c r="N219" s="50"/>
      <c r="O219" s="38">
        <v>6.5</v>
      </c>
      <c r="P219" s="39">
        <v>8.7999999999999995E-2</v>
      </c>
      <c r="Q219" s="40"/>
      <c r="R219" s="38">
        <v>6</v>
      </c>
      <c r="S219" s="51"/>
      <c r="T219" s="15"/>
    </row>
    <row r="220" spans="1:20" ht="12" customHeight="1" x14ac:dyDescent="0.25">
      <c r="A220" s="15"/>
      <c r="B220" s="15"/>
      <c r="C220" s="15"/>
      <c r="D220" s="202">
        <v>41877</v>
      </c>
      <c r="E220" s="202"/>
      <c r="F220" s="44">
        <v>17.100000000000001</v>
      </c>
      <c r="G220" s="44">
        <v>104.2</v>
      </c>
      <c r="H220" s="44">
        <v>9.9</v>
      </c>
      <c r="I220" s="38">
        <v>8.3000000000000007</v>
      </c>
      <c r="J220" s="39">
        <v>5.0000000000000001E-3</v>
      </c>
      <c r="K220" s="39">
        <v>0.11899999999999999</v>
      </c>
      <c r="L220" s="46"/>
      <c r="M220" s="49"/>
      <c r="N220" s="50"/>
      <c r="O220" s="38">
        <v>8.1999999999999993</v>
      </c>
      <c r="P220" s="39" t="s">
        <v>102</v>
      </c>
      <c r="Q220" s="40"/>
      <c r="R220" s="38">
        <v>25.2</v>
      </c>
      <c r="S220" s="51"/>
      <c r="T220" s="15"/>
    </row>
    <row r="221" spans="1:20" ht="12" customHeight="1" x14ac:dyDescent="0.25">
      <c r="A221" s="15"/>
      <c r="B221" s="52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54"/>
      <c r="T221" s="15"/>
    </row>
    <row r="222" spans="1:20" ht="20.100000000000001" customHeight="1" x14ac:dyDescent="0.25">
      <c r="A222" s="198" t="s">
        <v>203</v>
      </c>
      <c r="B222" s="198"/>
      <c r="C222" s="198"/>
      <c r="D222" s="11"/>
      <c r="E222" s="11"/>
      <c r="F222" s="11"/>
      <c r="G222" s="11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" customHeight="1" x14ac:dyDescent="0.25">
      <c r="A223" s="12" t="s">
        <v>206</v>
      </c>
      <c r="B223" s="12"/>
      <c r="C223" s="12"/>
      <c r="D223" s="11"/>
      <c r="E223" s="11"/>
      <c r="F223" s="11"/>
      <c r="G223" s="11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" customHeight="1" x14ac:dyDescent="0.25">
      <c r="A224" s="17" t="s">
        <v>204</v>
      </c>
      <c r="B224" s="197" t="s">
        <v>201</v>
      </c>
      <c r="C224" s="197"/>
      <c r="D224" s="199" t="s">
        <v>4</v>
      </c>
      <c r="E224" s="199"/>
      <c r="F224" s="18" t="s">
        <v>1</v>
      </c>
      <c r="G224" s="18"/>
      <c r="H224" s="18" t="s">
        <v>2</v>
      </c>
      <c r="I224" s="19"/>
      <c r="J224" s="19"/>
      <c r="K224" s="19"/>
      <c r="L224" s="19"/>
      <c r="M224" s="18" t="s">
        <v>3</v>
      </c>
      <c r="N224" s="18" t="s">
        <v>3</v>
      </c>
      <c r="O224" s="19"/>
      <c r="P224" s="19"/>
      <c r="Q224" s="19"/>
      <c r="R224" s="19"/>
      <c r="S224" s="18" t="s">
        <v>2</v>
      </c>
      <c r="T224" s="15"/>
    </row>
    <row r="225" spans="1:20" ht="12" customHeight="1" x14ac:dyDescent="0.25">
      <c r="A225" s="17" t="s">
        <v>5</v>
      </c>
      <c r="B225" s="20">
        <v>2302</v>
      </c>
      <c r="C225" s="21" t="s">
        <v>318</v>
      </c>
      <c r="D225" s="199"/>
      <c r="E225" s="199"/>
      <c r="F225" s="22" t="s">
        <v>6</v>
      </c>
      <c r="G225" s="22" t="s">
        <v>7</v>
      </c>
      <c r="H225" s="22" t="s">
        <v>319</v>
      </c>
      <c r="I225" s="22" t="s">
        <v>8</v>
      </c>
      <c r="J225" s="22" t="s">
        <v>320</v>
      </c>
      <c r="K225" s="22" t="s">
        <v>321</v>
      </c>
      <c r="L225" s="22" t="s">
        <v>322</v>
      </c>
      <c r="M225" s="22" t="s">
        <v>323</v>
      </c>
      <c r="N225" s="22" t="s">
        <v>9</v>
      </c>
      <c r="O225" s="22" t="s">
        <v>324</v>
      </c>
      <c r="P225" s="22" t="s">
        <v>325</v>
      </c>
      <c r="Q225" s="22" t="s">
        <v>326</v>
      </c>
      <c r="R225" s="22" t="s">
        <v>327</v>
      </c>
      <c r="S225" s="22" t="s">
        <v>10</v>
      </c>
      <c r="T225" s="15"/>
    </row>
    <row r="226" spans="1:20" ht="12" customHeight="1" x14ac:dyDescent="0.25">
      <c r="A226" s="17" t="s">
        <v>11</v>
      </c>
      <c r="B226" s="20">
        <v>2537</v>
      </c>
      <c r="C226" s="21" t="s">
        <v>328</v>
      </c>
      <c r="D226" s="199"/>
      <c r="E226" s="199"/>
      <c r="F226" s="18" t="s">
        <v>12</v>
      </c>
      <c r="G226" s="18"/>
      <c r="H226" s="18" t="s">
        <v>13</v>
      </c>
      <c r="I226" s="18"/>
      <c r="J226" s="18" t="s">
        <v>13</v>
      </c>
      <c r="K226" s="18" t="s">
        <v>13</v>
      </c>
      <c r="L226" s="18" t="s">
        <v>13</v>
      </c>
      <c r="M226" s="18" t="s">
        <v>13</v>
      </c>
      <c r="N226" s="18" t="s">
        <v>13</v>
      </c>
      <c r="O226" s="18" t="s">
        <v>13</v>
      </c>
      <c r="P226" s="18" t="s">
        <v>13</v>
      </c>
      <c r="Q226" s="18" t="s">
        <v>13</v>
      </c>
      <c r="R226" s="18" t="s">
        <v>13</v>
      </c>
      <c r="S226" s="18" t="s">
        <v>13</v>
      </c>
      <c r="T226" s="15"/>
    </row>
    <row r="227" spans="1:20" ht="12" customHeight="1" x14ac:dyDescent="0.25">
      <c r="A227" s="17" t="s">
        <v>14</v>
      </c>
      <c r="B227" s="23" t="s">
        <v>15</v>
      </c>
      <c r="C227" s="24"/>
      <c r="D227" s="200" t="s">
        <v>19</v>
      </c>
      <c r="E227" s="200"/>
      <c r="F227" s="201" t="s">
        <v>16</v>
      </c>
      <c r="G227" s="201" t="s">
        <v>16</v>
      </c>
      <c r="H227" s="25" t="s">
        <v>17</v>
      </c>
      <c r="I227" s="25" t="s">
        <v>18</v>
      </c>
      <c r="J227" s="26"/>
      <c r="K227" s="190" t="s">
        <v>16</v>
      </c>
      <c r="L227" s="26"/>
      <c r="M227" s="26"/>
      <c r="N227" s="25">
        <v>9.1999999999999998E-2</v>
      </c>
      <c r="O227" s="25">
        <v>3.8</v>
      </c>
      <c r="P227" s="201" t="s">
        <v>16</v>
      </c>
      <c r="Q227" s="26"/>
      <c r="R227" s="27">
        <v>20</v>
      </c>
      <c r="S227" s="25">
        <v>1.4E-2</v>
      </c>
      <c r="T227" s="15"/>
    </row>
    <row r="228" spans="1:20" ht="12" customHeight="1" x14ac:dyDescent="0.25">
      <c r="A228" s="17" t="s">
        <v>20</v>
      </c>
      <c r="B228" s="23" t="s">
        <v>21</v>
      </c>
      <c r="C228" s="24" t="s">
        <v>329</v>
      </c>
      <c r="D228" s="204" t="s">
        <v>22</v>
      </c>
      <c r="E228" s="204"/>
      <c r="F228" s="201"/>
      <c r="G228" s="201"/>
      <c r="H228" s="26"/>
      <c r="I228" s="26"/>
      <c r="J228" s="28">
        <v>2.5000000000000001E-2</v>
      </c>
      <c r="K228" s="191"/>
      <c r="L228" s="26"/>
      <c r="M228" s="28">
        <v>5.0000000000000001E-3</v>
      </c>
      <c r="N228" s="26"/>
      <c r="O228" s="26"/>
      <c r="P228" s="201"/>
      <c r="Q228" s="26"/>
      <c r="R228" s="26"/>
      <c r="S228" s="26"/>
      <c r="T228" s="15"/>
    </row>
    <row r="229" spans="1:20" ht="12" customHeight="1" x14ac:dyDescent="0.25">
      <c r="A229" s="35"/>
      <c r="B229" s="142"/>
      <c r="C229" s="143"/>
      <c r="D229" s="205" t="s">
        <v>186</v>
      </c>
      <c r="E229" s="205"/>
      <c r="F229" s="201"/>
      <c r="G229" s="201"/>
      <c r="H229" s="26"/>
      <c r="I229" s="26"/>
      <c r="J229" s="26"/>
      <c r="K229" s="192"/>
      <c r="L229" s="29">
        <v>0.16</v>
      </c>
      <c r="M229" s="26"/>
      <c r="N229" s="26"/>
      <c r="O229" s="26"/>
      <c r="P229" s="201"/>
      <c r="Q229" s="29">
        <v>0.14000000000000001</v>
      </c>
      <c r="R229" s="26"/>
      <c r="S229" s="26"/>
      <c r="T229" s="15"/>
    </row>
    <row r="230" spans="1:20" ht="12" customHeight="1" x14ac:dyDescent="0.25">
      <c r="A230" s="35"/>
      <c r="B230" s="142"/>
      <c r="C230" s="142"/>
      <c r="D230" s="206">
        <v>39548</v>
      </c>
      <c r="E230" s="206"/>
      <c r="F230" s="31">
        <v>9.9</v>
      </c>
      <c r="G230" s="31">
        <v>80.099999999999994</v>
      </c>
      <c r="H230" s="31">
        <v>12.22</v>
      </c>
      <c r="I230" s="30">
        <v>7.9</v>
      </c>
      <c r="J230" s="30">
        <v>3.0000000000000001E-3</v>
      </c>
      <c r="K230" s="30">
        <v>7.2999999999999995E-2</v>
      </c>
      <c r="L230" s="30">
        <v>5.7000000000000002E-2</v>
      </c>
      <c r="M230" s="105" t="s">
        <v>110</v>
      </c>
      <c r="N230" s="30" t="s">
        <v>24</v>
      </c>
      <c r="O230" s="32">
        <v>5.2</v>
      </c>
      <c r="P230" s="30">
        <v>4.4999999999999998E-2</v>
      </c>
      <c r="Q230" s="30">
        <v>1.4E-2</v>
      </c>
      <c r="R230" s="32">
        <v>21.6</v>
      </c>
      <c r="S230" s="30" t="s">
        <v>110</v>
      </c>
      <c r="T230" s="15"/>
    </row>
    <row r="231" spans="1:20" ht="12" customHeight="1" x14ac:dyDescent="0.25">
      <c r="A231" s="15"/>
      <c r="B231" s="15"/>
      <c r="C231" s="15"/>
      <c r="D231" s="206">
        <v>39681</v>
      </c>
      <c r="E231" s="206"/>
      <c r="F231" s="31">
        <v>17.7</v>
      </c>
      <c r="G231" s="31">
        <v>70.3</v>
      </c>
      <c r="H231" s="107">
        <v>7.53</v>
      </c>
      <c r="I231" s="30">
        <v>8.3000000000000007</v>
      </c>
      <c r="J231" s="30"/>
      <c r="K231" s="30">
        <v>0.01</v>
      </c>
      <c r="L231" s="110">
        <v>0.245</v>
      </c>
      <c r="M231" s="30"/>
      <c r="N231" s="30"/>
      <c r="O231" s="30">
        <v>2.2999999999999998</v>
      </c>
      <c r="P231" s="30">
        <v>0.105</v>
      </c>
      <c r="Q231" s="30">
        <v>3.2000000000000001E-2</v>
      </c>
      <c r="R231" s="30">
        <v>7.2</v>
      </c>
      <c r="S231" s="30"/>
      <c r="T231" s="15"/>
    </row>
    <row r="232" spans="1:20" ht="12" customHeight="1" x14ac:dyDescent="0.25">
      <c r="A232" s="15"/>
      <c r="B232" s="193" t="s">
        <v>26</v>
      </c>
      <c r="C232" s="196"/>
      <c r="D232" s="206">
        <v>39912</v>
      </c>
      <c r="E232" s="206"/>
      <c r="F232" s="31">
        <v>12.4</v>
      </c>
      <c r="G232" s="31">
        <v>122</v>
      </c>
      <c r="H232" s="31">
        <v>9.32</v>
      </c>
      <c r="I232" s="30">
        <v>8.1</v>
      </c>
      <c r="J232" s="30" t="s">
        <v>23</v>
      </c>
      <c r="K232" s="30" t="s">
        <v>24</v>
      </c>
      <c r="L232" s="30" t="s">
        <v>25</v>
      </c>
      <c r="M232" s="30"/>
      <c r="N232" s="30"/>
      <c r="O232" s="30">
        <v>3.7</v>
      </c>
      <c r="P232" s="30">
        <v>0.105</v>
      </c>
      <c r="Q232" s="30">
        <v>3.2000000000000001E-2</v>
      </c>
      <c r="R232" s="30">
        <v>11.2</v>
      </c>
      <c r="S232" s="30"/>
      <c r="T232" s="15"/>
    </row>
    <row r="233" spans="1:20" ht="12" customHeight="1" x14ac:dyDescent="0.25">
      <c r="A233" s="15"/>
      <c r="B233" s="193"/>
      <c r="C233" s="196"/>
      <c r="D233" s="206">
        <v>40060</v>
      </c>
      <c r="E233" s="206"/>
      <c r="F233" s="31">
        <v>17.100000000000001</v>
      </c>
      <c r="G233" s="31">
        <v>65.400000000000006</v>
      </c>
      <c r="H233" s="107">
        <v>3</v>
      </c>
      <c r="I233" s="30">
        <v>7.6</v>
      </c>
      <c r="J233" s="30">
        <v>1.0999999999999999E-2</v>
      </c>
      <c r="K233" s="30">
        <v>0.28799999999999998</v>
      </c>
      <c r="L233" s="110">
        <v>0.22359999999999999</v>
      </c>
      <c r="M233" s="30"/>
      <c r="N233" s="30"/>
      <c r="O233" s="30">
        <v>1.7</v>
      </c>
      <c r="P233" s="106">
        <v>2.4299999999999999E-2</v>
      </c>
      <c r="Q233" s="106">
        <v>7.4089999999999998E-3</v>
      </c>
      <c r="R233" s="32">
        <v>33.200000000000003</v>
      </c>
      <c r="S233" s="30"/>
      <c r="T233" s="15"/>
    </row>
    <row r="234" spans="1:20" ht="12" customHeight="1" x14ac:dyDescent="0.25">
      <c r="A234" s="15"/>
      <c r="B234" s="193"/>
      <c r="C234" s="196"/>
      <c r="D234" s="206">
        <v>40296</v>
      </c>
      <c r="E234" s="206"/>
      <c r="F234" s="31">
        <v>12.2</v>
      </c>
      <c r="G234" s="31">
        <v>84.7</v>
      </c>
      <c r="H234" s="31">
        <v>14</v>
      </c>
      <c r="I234" s="30">
        <v>9</v>
      </c>
      <c r="J234" s="34">
        <v>2.5999999999999999E-2</v>
      </c>
      <c r="K234" s="30">
        <v>7.8E-2</v>
      </c>
      <c r="L234" s="30">
        <v>6.0560000000000003E-2</v>
      </c>
      <c r="M234" s="30"/>
      <c r="N234" s="30"/>
      <c r="O234" s="32">
        <v>8.8000000000000007</v>
      </c>
      <c r="P234" s="30">
        <v>7.5999999999999998E-2</v>
      </c>
      <c r="Q234" s="106">
        <v>2.3171000000000001E-2</v>
      </c>
      <c r="R234" s="32">
        <v>36</v>
      </c>
      <c r="S234" s="30"/>
      <c r="T234" s="15"/>
    </row>
    <row r="235" spans="1:20" ht="12" customHeight="1" x14ac:dyDescent="0.25">
      <c r="A235" s="15"/>
      <c r="B235" s="193"/>
      <c r="C235" s="196"/>
      <c r="D235" s="206">
        <v>40395</v>
      </c>
      <c r="E235" s="206"/>
      <c r="F235" s="36">
        <v>17.100000000000001</v>
      </c>
      <c r="G235" s="36">
        <v>65.8</v>
      </c>
      <c r="H235" s="107">
        <v>2.2999999999999998</v>
      </c>
      <c r="I235" s="30">
        <v>7.2</v>
      </c>
      <c r="J235" s="30">
        <v>3.0000000000000001E-3</v>
      </c>
      <c r="K235" s="30">
        <v>0.27700000000000002</v>
      </c>
      <c r="L235" s="110">
        <v>0.21506</v>
      </c>
      <c r="M235" s="30"/>
      <c r="N235" s="30"/>
      <c r="O235" s="30">
        <v>3.4</v>
      </c>
      <c r="P235" s="30" t="s">
        <v>27</v>
      </c>
      <c r="Q235" s="106" t="s">
        <v>23</v>
      </c>
      <c r="R235" s="30">
        <v>9.1999999999999993</v>
      </c>
      <c r="S235" s="30"/>
      <c r="T235" s="15"/>
    </row>
    <row r="236" spans="1:20" ht="12" customHeight="1" x14ac:dyDescent="0.25">
      <c r="A236" s="15"/>
      <c r="B236" s="193"/>
      <c r="C236" s="196"/>
      <c r="D236" s="206">
        <v>40653</v>
      </c>
      <c r="E236" s="206"/>
      <c r="F236" s="36">
        <v>10.4</v>
      </c>
      <c r="G236" s="36">
        <v>135.19999999999999</v>
      </c>
      <c r="H236" s="31">
        <v>12.8</v>
      </c>
      <c r="I236" s="30">
        <v>8.1999999999999993</v>
      </c>
      <c r="J236" s="30" t="s">
        <v>23</v>
      </c>
      <c r="K236" s="30" t="s">
        <v>24</v>
      </c>
      <c r="L236" s="30" t="s">
        <v>25</v>
      </c>
      <c r="M236" s="30"/>
      <c r="N236" s="30"/>
      <c r="O236" s="32">
        <v>5.5</v>
      </c>
      <c r="P236" s="30">
        <v>0.16</v>
      </c>
      <c r="Q236" s="106">
        <v>4.8779999999999997E-2</v>
      </c>
      <c r="R236" s="30">
        <v>7.2</v>
      </c>
      <c r="S236" s="30"/>
      <c r="T236" s="15"/>
    </row>
    <row r="237" spans="1:20" ht="12" customHeight="1" x14ac:dyDescent="0.25">
      <c r="A237" s="15"/>
      <c r="B237" s="193"/>
      <c r="C237" s="196"/>
      <c r="D237" s="206">
        <v>40778</v>
      </c>
      <c r="E237" s="206"/>
      <c r="F237" s="36">
        <v>20.100000000000001</v>
      </c>
      <c r="G237" s="36">
        <v>83.4</v>
      </c>
      <c r="H237" s="107">
        <v>6</v>
      </c>
      <c r="I237" s="30">
        <v>7.9</v>
      </c>
      <c r="J237" s="30">
        <v>1.0999999999999999E-2</v>
      </c>
      <c r="K237" s="30">
        <v>0.25600000000000001</v>
      </c>
      <c r="L237" s="110">
        <v>0.19875999999999999</v>
      </c>
      <c r="M237" s="30"/>
      <c r="N237" s="30"/>
      <c r="O237" s="30">
        <v>1.7</v>
      </c>
      <c r="P237" s="30">
        <v>8.5000000000000006E-2</v>
      </c>
      <c r="Q237" s="106">
        <v>2.5915000000000001E-2</v>
      </c>
      <c r="R237" s="30">
        <v>2.8</v>
      </c>
      <c r="S237" s="30"/>
      <c r="T237" s="15"/>
    </row>
    <row r="238" spans="1:20" ht="12" customHeight="1" x14ac:dyDescent="0.25">
      <c r="A238" s="15"/>
      <c r="B238" s="193"/>
      <c r="C238" s="196"/>
      <c r="D238" s="202">
        <v>41022</v>
      </c>
      <c r="E238" s="202"/>
      <c r="F238" s="37">
        <v>9.1</v>
      </c>
      <c r="G238" s="37">
        <v>114</v>
      </c>
      <c r="H238" s="37">
        <v>6.2</v>
      </c>
      <c r="I238" s="38">
        <v>7.8</v>
      </c>
      <c r="J238" s="39">
        <v>3.3000000000000002E-2</v>
      </c>
      <c r="K238" s="39">
        <v>0.80100000000000005</v>
      </c>
      <c r="L238" s="39">
        <v>0.622</v>
      </c>
      <c r="M238" s="115"/>
      <c r="N238" s="42"/>
      <c r="O238" s="38">
        <v>3</v>
      </c>
      <c r="P238" s="39">
        <v>0.34100000000000003</v>
      </c>
      <c r="Q238" s="40">
        <v>0.10382006906124784</v>
      </c>
      <c r="R238" s="38">
        <v>8.8000000000000007</v>
      </c>
      <c r="S238" s="51"/>
      <c r="T238" s="15"/>
    </row>
    <row r="239" spans="1:20" ht="12" customHeight="1" x14ac:dyDescent="0.25">
      <c r="A239" s="15"/>
      <c r="B239" s="193"/>
      <c r="C239" s="196"/>
      <c r="D239" s="202">
        <v>41141</v>
      </c>
      <c r="E239" s="202"/>
      <c r="F239" s="37">
        <v>18.399999999999999</v>
      </c>
      <c r="G239" s="37">
        <v>96.7</v>
      </c>
      <c r="H239" s="37">
        <v>6.3</v>
      </c>
      <c r="I239" s="38">
        <v>8</v>
      </c>
      <c r="J239" s="39">
        <v>4.0000000000000001E-3</v>
      </c>
      <c r="K239" s="39">
        <v>0.10199999999999999</v>
      </c>
      <c r="L239" s="39">
        <v>7.9000000000000001E-2</v>
      </c>
      <c r="M239" s="109"/>
      <c r="N239" s="43"/>
      <c r="O239" s="38">
        <v>1.8</v>
      </c>
      <c r="P239" s="39">
        <v>0.39</v>
      </c>
      <c r="Q239" s="40">
        <v>0.11873849540729225</v>
      </c>
      <c r="R239" s="38">
        <v>2.4</v>
      </c>
      <c r="S239" s="51"/>
      <c r="T239" s="15"/>
    </row>
    <row r="240" spans="1:20" ht="12" customHeight="1" x14ac:dyDescent="0.25">
      <c r="A240" s="15"/>
      <c r="B240" s="15"/>
      <c r="C240" s="15"/>
      <c r="D240" s="202">
        <v>41393</v>
      </c>
      <c r="E240" s="202"/>
      <c r="F240" s="44">
        <v>13.4</v>
      </c>
      <c r="G240" s="44">
        <v>141</v>
      </c>
      <c r="H240" s="44">
        <v>6.9</v>
      </c>
      <c r="I240" s="45">
        <v>7.6</v>
      </c>
      <c r="J240" s="46">
        <v>4.0000000000000001E-3</v>
      </c>
      <c r="K240" s="46">
        <v>8.8999999999999996E-2</v>
      </c>
      <c r="L240" s="46">
        <v>6.9000000000000006E-2</v>
      </c>
      <c r="M240" s="49"/>
      <c r="N240" s="47"/>
      <c r="O240" s="44">
        <v>5.7</v>
      </c>
      <c r="P240" s="46">
        <v>0.127</v>
      </c>
      <c r="Q240" s="40">
        <v>3.8666125427502862E-2</v>
      </c>
      <c r="R240" s="44">
        <v>14.8</v>
      </c>
      <c r="S240" s="51"/>
      <c r="T240" s="15"/>
    </row>
    <row r="241" spans="1:20" ht="12" customHeight="1" x14ac:dyDescent="0.25">
      <c r="A241" s="15"/>
      <c r="B241" s="15"/>
      <c r="C241" s="15"/>
      <c r="D241" s="202">
        <v>41514</v>
      </c>
      <c r="E241" s="202"/>
      <c r="F241" s="44">
        <v>15.4</v>
      </c>
      <c r="G241" s="44">
        <v>67.5</v>
      </c>
      <c r="H241" s="44">
        <v>6</v>
      </c>
      <c r="I241" s="38">
        <v>7.6</v>
      </c>
      <c r="J241" s="39">
        <v>1.4E-2</v>
      </c>
      <c r="K241" s="39">
        <v>0.32200000000000001</v>
      </c>
      <c r="L241" s="46">
        <v>0.25</v>
      </c>
      <c r="M241" s="49"/>
      <c r="N241" s="39"/>
      <c r="O241" s="38">
        <v>3.7</v>
      </c>
      <c r="P241" s="39">
        <v>0.28999999999999998</v>
      </c>
      <c r="Q241" s="40">
        <v>8.8292727354140385E-2</v>
      </c>
      <c r="R241" s="38">
        <v>6.4</v>
      </c>
      <c r="S241" s="51"/>
      <c r="T241" s="15"/>
    </row>
    <row r="242" spans="1:20" ht="12" customHeight="1" x14ac:dyDescent="0.25">
      <c r="A242" s="15"/>
      <c r="B242" s="15"/>
      <c r="C242" s="15"/>
      <c r="D242" s="202">
        <v>41751</v>
      </c>
      <c r="E242" s="202"/>
      <c r="F242" s="44">
        <v>11.8</v>
      </c>
      <c r="G242" s="44">
        <v>136.19999999999999</v>
      </c>
      <c r="H242" s="44">
        <v>10.4</v>
      </c>
      <c r="I242" s="38">
        <v>8.1999999999999993</v>
      </c>
      <c r="J242" s="39">
        <v>8.0000000000000002E-3</v>
      </c>
      <c r="K242" s="39">
        <v>0.19900000000000001</v>
      </c>
      <c r="L242" s="46"/>
      <c r="M242" s="49"/>
      <c r="N242" s="50"/>
      <c r="O242" s="38">
        <v>4.7</v>
      </c>
      <c r="P242" s="39">
        <v>0.21099999999999999</v>
      </c>
      <c r="Q242" s="40"/>
      <c r="R242" s="38">
        <v>10.8</v>
      </c>
      <c r="S242" s="51"/>
      <c r="T242" s="15"/>
    </row>
    <row r="243" spans="1:20" ht="12" customHeight="1" x14ac:dyDescent="0.25">
      <c r="A243" s="15"/>
      <c r="B243" s="15"/>
      <c r="C243" s="15"/>
      <c r="D243" s="202">
        <v>41877</v>
      </c>
      <c r="E243" s="202"/>
      <c r="F243" s="44">
        <v>14.5</v>
      </c>
      <c r="G243" s="44">
        <v>126.1</v>
      </c>
      <c r="H243" s="44">
        <v>8.8000000000000007</v>
      </c>
      <c r="I243" s="38">
        <v>7.9</v>
      </c>
      <c r="J243" s="39">
        <v>4.0000000000000001E-3</v>
      </c>
      <c r="K243" s="39">
        <v>0.10199999999999999</v>
      </c>
      <c r="L243" s="46"/>
      <c r="M243" s="49"/>
      <c r="N243" s="50"/>
      <c r="O243" s="38">
        <v>3.2</v>
      </c>
      <c r="P243" s="39">
        <v>9.9000000000000005E-2</v>
      </c>
      <c r="Q243" s="40"/>
      <c r="R243" s="38">
        <v>6</v>
      </c>
      <c r="S243" s="51"/>
      <c r="T243" s="15"/>
    </row>
    <row r="244" spans="1:20" ht="12" customHeight="1" x14ac:dyDescent="0.25">
      <c r="A244" s="15"/>
      <c r="B244" s="52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54"/>
      <c r="T244" s="15"/>
    </row>
    <row r="245" spans="1:20" ht="20.100000000000001" customHeight="1" x14ac:dyDescent="0.25">
      <c r="A245" s="198" t="s">
        <v>235</v>
      </c>
      <c r="B245" s="198"/>
      <c r="C245" s="198"/>
      <c r="D245" s="11"/>
      <c r="E245" s="11"/>
      <c r="F245" s="11"/>
      <c r="G245" s="11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" customHeight="1" x14ac:dyDescent="0.25">
      <c r="A246" s="12" t="s">
        <v>237</v>
      </c>
      <c r="B246" s="12"/>
      <c r="C246" s="12"/>
      <c r="D246" s="11"/>
      <c r="E246" s="11"/>
      <c r="F246" s="11"/>
      <c r="G246" s="11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" customHeight="1" x14ac:dyDescent="0.25">
      <c r="A247" s="17" t="s">
        <v>236</v>
      </c>
      <c r="B247" s="197" t="s">
        <v>188</v>
      </c>
      <c r="C247" s="197"/>
      <c r="D247" s="199" t="s">
        <v>4</v>
      </c>
      <c r="E247" s="199"/>
      <c r="F247" s="18" t="s">
        <v>1</v>
      </c>
      <c r="G247" s="18"/>
      <c r="H247" s="18" t="s">
        <v>2</v>
      </c>
      <c r="I247" s="19"/>
      <c r="J247" s="19"/>
      <c r="K247" s="19"/>
      <c r="L247" s="19"/>
      <c r="M247" s="18" t="s">
        <v>3</v>
      </c>
      <c r="N247" s="18" t="s">
        <v>3</v>
      </c>
      <c r="O247" s="19"/>
      <c r="P247" s="19"/>
      <c r="Q247" s="19"/>
      <c r="R247" s="19"/>
      <c r="S247" s="18" t="s">
        <v>2</v>
      </c>
      <c r="T247" s="15"/>
    </row>
    <row r="248" spans="1:20" ht="12" customHeight="1" x14ac:dyDescent="0.25">
      <c r="A248" s="17" t="s">
        <v>5</v>
      </c>
      <c r="B248" s="20">
        <v>194000</v>
      </c>
      <c r="C248" s="21" t="s">
        <v>318</v>
      </c>
      <c r="D248" s="199"/>
      <c r="E248" s="199"/>
      <c r="F248" s="22" t="s">
        <v>6</v>
      </c>
      <c r="G248" s="22" t="s">
        <v>7</v>
      </c>
      <c r="H248" s="22" t="s">
        <v>319</v>
      </c>
      <c r="I248" s="22" t="s">
        <v>8</v>
      </c>
      <c r="J248" s="22" t="s">
        <v>320</v>
      </c>
      <c r="K248" s="22" t="s">
        <v>321</v>
      </c>
      <c r="L248" s="22" t="s">
        <v>322</v>
      </c>
      <c r="M248" s="22" t="s">
        <v>323</v>
      </c>
      <c r="N248" s="22" t="s">
        <v>9</v>
      </c>
      <c r="O248" s="22" t="s">
        <v>324</v>
      </c>
      <c r="P248" s="22" t="s">
        <v>325</v>
      </c>
      <c r="Q248" s="22" t="s">
        <v>326</v>
      </c>
      <c r="R248" s="22" t="s">
        <v>327</v>
      </c>
      <c r="S248" s="22" t="s">
        <v>10</v>
      </c>
      <c r="T248" s="15"/>
    </row>
    <row r="249" spans="1:20" ht="12" customHeight="1" x14ac:dyDescent="0.25">
      <c r="A249" s="17" t="s">
        <v>11</v>
      </c>
      <c r="B249" s="20">
        <v>310000</v>
      </c>
      <c r="C249" s="21" t="s">
        <v>328</v>
      </c>
      <c r="D249" s="199"/>
      <c r="E249" s="199"/>
      <c r="F249" s="18" t="s">
        <v>12</v>
      </c>
      <c r="G249" s="18"/>
      <c r="H249" s="18" t="s">
        <v>13</v>
      </c>
      <c r="I249" s="18"/>
      <c r="J249" s="18" t="s">
        <v>13</v>
      </c>
      <c r="K249" s="18" t="s">
        <v>13</v>
      </c>
      <c r="L249" s="18" t="s">
        <v>13</v>
      </c>
      <c r="M249" s="18" t="s">
        <v>13</v>
      </c>
      <c r="N249" s="18" t="s">
        <v>13</v>
      </c>
      <c r="O249" s="18" t="s">
        <v>13</v>
      </c>
      <c r="P249" s="18" t="s">
        <v>13</v>
      </c>
      <c r="Q249" s="18" t="s">
        <v>13</v>
      </c>
      <c r="R249" s="18" t="s">
        <v>13</v>
      </c>
      <c r="S249" s="18" t="s">
        <v>13</v>
      </c>
      <c r="T249" s="15"/>
    </row>
    <row r="250" spans="1:20" ht="12" customHeight="1" x14ac:dyDescent="0.25">
      <c r="A250" s="17" t="s">
        <v>14</v>
      </c>
      <c r="B250" s="23" t="s">
        <v>15</v>
      </c>
      <c r="C250" s="24"/>
      <c r="D250" s="200" t="s">
        <v>19</v>
      </c>
      <c r="E250" s="200"/>
      <c r="F250" s="201" t="s">
        <v>16</v>
      </c>
      <c r="G250" s="201" t="s">
        <v>16</v>
      </c>
      <c r="H250" s="25" t="s">
        <v>17</v>
      </c>
      <c r="I250" s="25" t="s">
        <v>18</v>
      </c>
      <c r="J250" s="26"/>
      <c r="K250" s="190" t="s">
        <v>16</v>
      </c>
      <c r="L250" s="26"/>
      <c r="M250" s="26"/>
      <c r="N250" s="25">
        <v>9.1999999999999998E-2</v>
      </c>
      <c r="O250" s="25">
        <v>3.8</v>
      </c>
      <c r="P250" s="201" t="s">
        <v>16</v>
      </c>
      <c r="Q250" s="26"/>
      <c r="R250" s="27">
        <v>20</v>
      </c>
      <c r="S250" s="25">
        <v>1.4E-2</v>
      </c>
      <c r="T250" s="15"/>
    </row>
    <row r="251" spans="1:20" ht="12" customHeight="1" x14ac:dyDescent="0.25">
      <c r="A251" s="17" t="s">
        <v>20</v>
      </c>
      <c r="B251" s="23" t="s">
        <v>21</v>
      </c>
      <c r="C251" s="24"/>
      <c r="D251" s="204" t="s">
        <v>22</v>
      </c>
      <c r="E251" s="204"/>
      <c r="F251" s="201"/>
      <c r="G251" s="201"/>
      <c r="H251" s="26"/>
      <c r="I251" s="26"/>
      <c r="J251" s="28">
        <v>2.5000000000000001E-2</v>
      </c>
      <c r="K251" s="191"/>
      <c r="L251" s="26"/>
      <c r="M251" s="28">
        <v>5.0000000000000001E-3</v>
      </c>
      <c r="N251" s="26"/>
      <c r="O251" s="26"/>
      <c r="P251" s="201"/>
      <c r="Q251" s="26"/>
      <c r="R251" s="26"/>
      <c r="S251" s="26"/>
      <c r="T251" s="15"/>
    </row>
    <row r="252" spans="1:20" ht="12" customHeight="1" x14ac:dyDescent="0.25">
      <c r="A252" s="35"/>
      <c r="B252" s="142"/>
      <c r="C252" s="143"/>
      <c r="D252" s="205" t="s">
        <v>109</v>
      </c>
      <c r="E252" s="205"/>
      <c r="F252" s="201"/>
      <c r="G252" s="201"/>
      <c r="H252" s="26"/>
      <c r="I252" s="26"/>
      <c r="J252" s="26"/>
      <c r="K252" s="192"/>
      <c r="L252" s="29">
        <v>0.16</v>
      </c>
      <c r="M252" s="26"/>
      <c r="N252" s="26"/>
      <c r="O252" s="26"/>
      <c r="P252" s="201"/>
      <c r="Q252" s="29">
        <v>0.14000000000000001</v>
      </c>
      <c r="R252" s="26"/>
      <c r="S252" s="26"/>
      <c r="T252" s="15"/>
    </row>
    <row r="253" spans="1:20" ht="12" customHeight="1" x14ac:dyDescent="0.25">
      <c r="A253" s="35"/>
      <c r="B253" s="142"/>
      <c r="C253" s="142"/>
      <c r="D253" s="206">
        <v>39548</v>
      </c>
      <c r="E253" s="206"/>
      <c r="F253" s="31">
        <v>14.3</v>
      </c>
      <c r="G253" s="30">
        <v>81.5</v>
      </c>
      <c r="H253" s="30">
        <v>14.2</v>
      </c>
      <c r="I253" s="31">
        <v>8.1999999999999993</v>
      </c>
      <c r="J253" s="30" t="s">
        <v>23</v>
      </c>
      <c r="K253" s="30" t="s">
        <v>24</v>
      </c>
      <c r="L253" s="30" t="s">
        <v>25</v>
      </c>
      <c r="M253" s="105" t="s">
        <v>110</v>
      </c>
      <c r="N253" s="30" t="s">
        <v>24</v>
      </c>
      <c r="O253" s="32">
        <v>10.8</v>
      </c>
      <c r="P253" s="106">
        <v>0.44900000000000001</v>
      </c>
      <c r="Q253" s="30">
        <v>0.13700000000000001</v>
      </c>
      <c r="R253" s="32">
        <v>114</v>
      </c>
      <c r="S253" s="30" t="s">
        <v>110</v>
      </c>
      <c r="T253" s="15"/>
    </row>
    <row r="254" spans="1:20" ht="12" customHeight="1" x14ac:dyDescent="0.25">
      <c r="A254" s="15"/>
      <c r="B254" s="15"/>
      <c r="C254" s="15"/>
      <c r="D254" s="206">
        <v>39681</v>
      </c>
      <c r="E254" s="206"/>
      <c r="F254" s="31">
        <v>22.6</v>
      </c>
      <c r="G254" s="30">
        <v>70.400000000000006</v>
      </c>
      <c r="H254" s="30">
        <v>17.059999999999999</v>
      </c>
      <c r="I254" s="31">
        <v>9</v>
      </c>
      <c r="J254" s="30"/>
      <c r="K254" s="30" t="s">
        <v>23</v>
      </c>
      <c r="L254" s="30" t="s">
        <v>24</v>
      </c>
      <c r="M254" s="30"/>
      <c r="N254" s="30"/>
      <c r="O254" s="32">
        <v>7.8</v>
      </c>
      <c r="P254" s="106">
        <v>0.125</v>
      </c>
      <c r="Q254" s="30">
        <v>3.7999999999999999E-2</v>
      </c>
      <c r="R254" s="30">
        <v>20</v>
      </c>
      <c r="S254" s="30"/>
      <c r="T254" s="15"/>
    </row>
    <row r="255" spans="1:20" ht="12" customHeight="1" x14ac:dyDescent="0.25">
      <c r="A255" s="15"/>
      <c r="B255" s="193" t="s">
        <v>26</v>
      </c>
      <c r="C255" s="196"/>
      <c r="D255" s="206">
        <v>39912</v>
      </c>
      <c r="E255" s="206"/>
      <c r="F255" s="31">
        <v>17.7</v>
      </c>
      <c r="G255" s="30">
        <v>84.7</v>
      </c>
      <c r="H255" s="30">
        <v>16.350000000000001</v>
      </c>
      <c r="I255" s="107">
        <v>9.1999999999999993</v>
      </c>
      <c r="J255" s="30" t="s">
        <v>23</v>
      </c>
      <c r="K255" s="30" t="s">
        <v>24</v>
      </c>
      <c r="L255" s="30" t="s">
        <v>25</v>
      </c>
      <c r="M255" s="30"/>
      <c r="N255" s="30"/>
      <c r="O255" s="32">
        <v>4.9000000000000004</v>
      </c>
      <c r="P255" s="106">
        <v>0.32500000000000001</v>
      </c>
      <c r="Q255" s="30">
        <v>9.9000000000000005E-2</v>
      </c>
      <c r="R255" s="30">
        <v>19.2</v>
      </c>
      <c r="S255" s="30"/>
      <c r="T255" s="15"/>
    </row>
    <row r="256" spans="1:20" ht="12" customHeight="1" x14ac:dyDescent="0.25">
      <c r="A256" s="15"/>
      <c r="B256" s="193"/>
      <c r="C256" s="196"/>
      <c r="D256" s="206">
        <v>40060</v>
      </c>
      <c r="E256" s="206"/>
      <c r="F256" s="31">
        <v>20.5</v>
      </c>
      <c r="G256" s="30">
        <v>82.5</v>
      </c>
      <c r="H256" s="32">
        <v>6.32</v>
      </c>
      <c r="I256" s="31">
        <v>7.8</v>
      </c>
      <c r="J256" s="34">
        <v>2.5999999999999999E-2</v>
      </c>
      <c r="K256" s="30">
        <v>0.65400000000000003</v>
      </c>
      <c r="L256" s="108">
        <v>0.50775999999999999</v>
      </c>
      <c r="M256" s="30"/>
      <c r="N256" s="30"/>
      <c r="O256" s="32">
        <v>4.5</v>
      </c>
      <c r="P256" s="106">
        <v>0.22500000000000001</v>
      </c>
      <c r="Q256" s="30">
        <v>6.9000000000000006E-2</v>
      </c>
      <c r="R256" s="32">
        <v>26.4</v>
      </c>
      <c r="S256" s="30"/>
      <c r="T256" s="15"/>
    </row>
    <row r="257" spans="1:20" ht="12" customHeight="1" x14ac:dyDescent="0.25">
      <c r="A257" s="15"/>
      <c r="B257" s="193"/>
      <c r="C257" s="196"/>
      <c r="D257" s="206">
        <v>40296</v>
      </c>
      <c r="E257" s="206"/>
      <c r="F257" s="31">
        <v>17.2</v>
      </c>
      <c r="G257" s="30">
        <v>87.6</v>
      </c>
      <c r="H257" s="30">
        <v>11.6</v>
      </c>
      <c r="I257" s="31">
        <v>8.3000000000000007</v>
      </c>
      <c r="J257" s="30">
        <v>4.0000000000000001E-3</v>
      </c>
      <c r="K257" s="30">
        <v>8.5000000000000006E-2</v>
      </c>
      <c r="L257" s="106">
        <v>6.5989999999999993E-2</v>
      </c>
      <c r="M257" s="30"/>
      <c r="N257" s="30"/>
      <c r="O257" s="32">
        <v>8.6999999999999993</v>
      </c>
      <c r="P257" s="106">
        <v>0.214</v>
      </c>
      <c r="Q257" s="30">
        <v>6.5000000000000002E-2</v>
      </c>
      <c r="R257" s="32">
        <v>22.8</v>
      </c>
      <c r="S257" s="30"/>
      <c r="T257" s="15"/>
    </row>
    <row r="258" spans="1:20" ht="12" customHeight="1" x14ac:dyDescent="0.25">
      <c r="A258" s="15"/>
      <c r="B258" s="193"/>
      <c r="C258" s="196"/>
      <c r="D258" s="206">
        <v>40395</v>
      </c>
      <c r="E258" s="206"/>
      <c r="F258" s="36">
        <v>23.8</v>
      </c>
      <c r="G258" s="33">
        <v>70.400000000000006</v>
      </c>
      <c r="H258" s="30">
        <v>12.7</v>
      </c>
      <c r="I258" s="31">
        <v>8.9</v>
      </c>
      <c r="J258" s="34">
        <v>0.112</v>
      </c>
      <c r="K258" s="30">
        <v>0.33700000000000002</v>
      </c>
      <c r="L258" s="108">
        <v>0.26164999999999999</v>
      </c>
      <c r="M258" s="30"/>
      <c r="N258" s="30"/>
      <c r="O258" s="32">
        <v>5.8</v>
      </c>
      <c r="P258" s="106">
        <v>0.307</v>
      </c>
      <c r="Q258" s="30">
        <v>9.4E-2</v>
      </c>
      <c r="R258" s="30">
        <v>18.8</v>
      </c>
      <c r="S258" s="30"/>
      <c r="T258" s="15"/>
    </row>
    <row r="259" spans="1:20" ht="12" customHeight="1" x14ac:dyDescent="0.25">
      <c r="A259" s="15"/>
      <c r="B259" s="193"/>
      <c r="C259" s="196"/>
      <c r="D259" s="206">
        <v>40653</v>
      </c>
      <c r="E259" s="206"/>
      <c r="F259" s="36">
        <v>17.100000000000001</v>
      </c>
      <c r="G259" s="33">
        <v>89.3</v>
      </c>
      <c r="H259" s="30">
        <v>13.3</v>
      </c>
      <c r="I259" s="31">
        <v>8.6</v>
      </c>
      <c r="J259" s="30" t="s">
        <v>23</v>
      </c>
      <c r="K259" s="30" t="s">
        <v>24</v>
      </c>
      <c r="L259" s="106" t="s">
        <v>25</v>
      </c>
      <c r="M259" s="30"/>
      <c r="N259" s="30"/>
      <c r="O259" s="32">
        <v>6.1</v>
      </c>
      <c r="P259" s="106">
        <v>0.49</v>
      </c>
      <c r="Q259" s="110">
        <v>0.14899999999999999</v>
      </c>
      <c r="R259" s="30">
        <v>11.6</v>
      </c>
      <c r="S259" s="30"/>
      <c r="T259" s="15"/>
    </row>
    <row r="260" spans="1:20" ht="12" customHeight="1" x14ac:dyDescent="0.25">
      <c r="A260" s="15"/>
      <c r="B260" s="193"/>
      <c r="C260" s="196"/>
      <c r="D260" s="206">
        <v>40778</v>
      </c>
      <c r="E260" s="206"/>
      <c r="F260" s="36">
        <v>26</v>
      </c>
      <c r="G260" s="33">
        <v>92.3</v>
      </c>
      <c r="H260" s="30">
        <v>12.8</v>
      </c>
      <c r="I260" s="31">
        <v>8.4</v>
      </c>
      <c r="J260" s="30">
        <v>3.0000000000000001E-3</v>
      </c>
      <c r="K260" s="30">
        <v>7.1999999999999995E-2</v>
      </c>
      <c r="L260" s="106">
        <v>5.5899999999999998E-2</v>
      </c>
      <c r="M260" s="30"/>
      <c r="N260" s="30"/>
      <c r="O260" s="32">
        <v>6.1</v>
      </c>
      <c r="P260" s="106">
        <v>0.105</v>
      </c>
      <c r="Q260" s="30">
        <v>3.2000000000000001E-2</v>
      </c>
      <c r="R260" s="30">
        <v>12.8</v>
      </c>
      <c r="S260" s="30"/>
      <c r="T260" s="15"/>
    </row>
    <row r="261" spans="1:20" ht="12" customHeight="1" x14ac:dyDescent="0.25">
      <c r="A261" s="15"/>
      <c r="B261" s="193"/>
      <c r="C261" s="196"/>
      <c r="D261" s="202">
        <v>41022</v>
      </c>
      <c r="E261" s="202"/>
      <c r="F261" s="37">
        <v>15.6</v>
      </c>
      <c r="G261" s="37">
        <v>92.2</v>
      </c>
      <c r="H261" s="37">
        <v>10.4</v>
      </c>
      <c r="I261" s="37">
        <v>9</v>
      </c>
      <c r="J261" s="39" t="s">
        <v>101</v>
      </c>
      <c r="K261" s="39" t="s">
        <v>102</v>
      </c>
      <c r="L261" s="43" t="s">
        <v>103</v>
      </c>
      <c r="M261" s="41"/>
      <c r="N261" s="42"/>
      <c r="O261" s="38">
        <v>9.9</v>
      </c>
      <c r="P261" s="43">
        <v>0.317</v>
      </c>
      <c r="Q261" s="40">
        <v>9.6513084728491391E-2</v>
      </c>
      <c r="R261" s="38">
        <v>22</v>
      </c>
      <c r="S261" s="51"/>
      <c r="T261" s="15"/>
    </row>
    <row r="262" spans="1:20" ht="12" customHeight="1" x14ac:dyDescent="0.25">
      <c r="A262" s="15"/>
      <c r="B262" s="15"/>
      <c r="C262" s="15"/>
      <c r="D262" s="202">
        <v>41141</v>
      </c>
      <c r="E262" s="202"/>
      <c r="F262" s="37">
        <v>27</v>
      </c>
      <c r="G262" s="37">
        <v>72.900000000000006</v>
      </c>
      <c r="H262" s="37">
        <v>6</v>
      </c>
      <c r="I262" s="37">
        <v>9</v>
      </c>
      <c r="J262" s="39">
        <v>1.2999999999999999E-2</v>
      </c>
      <c r="K262" s="39" t="s">
        <v>102</v>
      </c>
      <c r="L262" s="43" t="s">
        <v>103</v>
      </c>
      <c r="M262" s="109"/>
      <c r="N262" s="43"/>
      <c r="O262" s="38">
        <v>3.7</v>
      </c>
      <c r="P262" s="43">
        <v>0.248</v>
      </c>
      <c r="Q262" s="40">
        <v>7.5505504771816612E-2</v>
      </c>
      <c r="R262" s="38">
        <v>18.8</v>
      </c>
      <c r="S262" s="51"/>
      <c r="T262" s="15"/>
    </row>
    <row r="263" spans="1:20" ht="12" customHeight="1" x14ac:dyDescent="0.25">
      <c r="A263" s="15"/>
      <c r="B263" s="15"/>
      <c r="C263" s="15"/>
      <c r="D263" s="202">
        <v>41393</v>
      </c>
      <c r="E263" s="202"/>
      <c r="F263" s="44">
        <v>16</v>
      </c>
      <c r="G263" s="44">
        <v>83.1</v>
      </c>
      <c r="H263" s="44">
        <v>6.6</v>
      </c>
      <c r="I263" s="44">
        <v>8.4</v>
      </c>
      <c r="J263" s="46">
        <v>0.01</v>
      </c>
      <c r="K263" s="46">
        <v>0.23699999999999999</v>
      </c>
      <c r="L263" s="114">
        <v>0.184</v>
      </c>
      <c r="M263" s="49"/>
      <c r="N263" s="47"/>
      <c r="O263" s="44">
        <v>9.6999999999999993</v>
      </c>
      <c r="P263" s="114">
        <v>0.48499999999999999</v>
      </c>
      <c r="Q263" s="40">
        <v>0.1476619750577865</v>
      </c>
      <c r="R263" s="44">
        <v>13.2</v>
      </c>
      <c r="S263" s="51"/>
      <c r="T263" s="15"/>
    </row>
    <row r="264" spans="1:20" ht="12" customHeight="1" x14ac:dyDescent="0.25">
      <c r="A264" s="15"/>
      <c r="B264" s="15"/>
      <c r="C264" s="15"/>
      <c r="D264" s="202">
        <v>41514</v>
      </c>
      <c r="E264" s="202"/>
      <c r="F264" s="44">
        <v>21.7</v>
      </c>
      <c r="G264" s="44">
        <v>73.599999999999994</v>
      </c>
      <c r="H264" s="44">
        <v>7.6</v>
      </c>
      <c r="I264" s="37">
        <v>7.8</v>
      </c>
      <c r="J264" s="39">
        <v>3.4000000000000002E-2</v>
      </c>
      <c r="K264" s="39">
        <v>0.80200000000000005</v>
      </c>
      <c r="L264" s="114">
        <v>0.623</v>
      </c>
      <c r="M264" s="49"/>
      <c r="N264" s="39"/>
      <c r="O264" s="38">
        <v>4.5</v>
      </c>
      <c r="P264" s="43">
        <v>0.38100000000000001</v>
      </c>
      <c r="Q264" s="40">
        <v>0.11599837628250857</v>
      </c>
      <c r="R264" s="38">
        <v>11.6</v>
      </c>
      <c r="S264" s="51"/>
      <c r="T264" s="15"/>
    </row>
    <row r="265" spans="1:20" ht="12" customHeight="1" x14ac:dyDescent="0.25">
      <c r="A265" s="15"/>
      <c r="B265" s="15"/>
      <c r="C265" s="15"/>
      <c r="D265" s="202">
        <v>41751</v>
      </c>
      <c r="E265" s="202"/>
      <c r="F265" s="44">
        <v>17.3</v>
      </c>
      <c r="G265" s="44">
        <v>77.599999999999994</v>
      </c>
      <c r="H265" s="44">
        <v>19.399999999999999</v>
      </c>
      <c r="I265" s="38">
        <v>9.4</v>
      </c>
      <c r="J265" s="39" t="s">
        <v>101</v>
      </c>
      <c r="K265" s="39" t="s">
        <v>102</v>
      </c>
      <c r="L265" s="46"/>
      <c r="M265" s="49"/>
      <c r="N265" s="50"/>
      <c r="O265" s="38">
        <v>6.9</v>
      </c>
      <c r="P265" s="39">
        <v>0.28999999999999998</v>
      </c>
      <c r="Q265" s="40"/>
      <c r="R265" s="38">
        <v>18.399999999999999</v>
      </c>
      <c r="S265" s="51"/>
      <c r="T265" s="15"/>
    </row>
    <row r="266" spans="1:20" ht="12" customHeight="1" x14ac:dyDescent="0.25">
      <c r="A266" s="15"/>
      <c r="B266" s="15"/>
      <c r="C266" s="15"/>
      <c r="D266" s="202">
        <v>41877</v>
      </c>
      <c r="E266" s="202"/>
      <c r="F266" s="44">
        <v>18.2</v>
      </c>
      <c r="G266" s="44">
        <v>74.099999999999994</v>
      </c>
      <c r="H266" s="44">
        <v>11.4</v>
      </c>
      <c r="I266" s="38">
        <v>8.6999999999999993</v>
      </c>
      <c r="J266" s="39">
        <v>1.9E-2</v>
      </c>
      <c r="K266" s="39">
        <v>0.06</v>
      </c>
      <c r="L266" s="46"/>
      <c r="M266" s="49"/>
      <c r="N266" s="50"/>
      <c r="O266" s="38">
        <v>9.5</v>
      </c>
      <c r="P266" s="39">
        <v>0.29799999999999999</v>
      </c>
      <c r="Q266" s="40"/>
      <c r="R266" s="38">
        <v>36.4</v>
      </c>
      <c r="S266" s="51"/>
      <c r="T266" s="15"/>
    </row>
    <row r="267" spans="1:20" ht="12" customHeight="1" x14ac:dyDescent="0.25">
      <c r="A267" s="15"/>
      <c r="B267" s="52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54"/>
      <c r="T267" s="15"/>
    </row>
    <row r="268" spans="1:20" ht="20.100000000000001" customHeight="1" x14ac:dyDescent="0.25">
      <c r="A268" s="198" t="s">
        <v>238</v>
      </c>
      <c r="B268" s="198"/>
      <c r="C268" s="12"/>
      <c r="D268" s="11"/>
      <c r="E268" s="11"/>
      <c r="F268" s="11"/>
      <c r="G268" s="11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" customHeight="1" x14ac:dyDescent="0.25">
      <c r="A269" s="12" t="s">
        <v>241</v>
      </c>
      <c r="B269" s="12"/>
      <c r="C269" s="12"/>
      <c r="D269" s="11"/>
      <c r="E269" s="11"/>
      <c r="F269" s="11"/>
      <c r="G269" s="11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" customHeight="1" x14ac:dyDescent="0.25">
      <c r="A270" s="17" t="s">
        <v>153</v>
      </c>
      <c r="B270" s="197" t="s">
        <v>239</v>
      </c>
      <c r="C270" s="197"/>
      <c r="D270" s="199" t="s">
        <v>4</v>
      </c>
      <c r="E270" s="199"/>
      <c r="F270" s="18" t="s">
        <v>1</v>
      </c>
      <c r="G270" s="18"/>
      <c r="H270" s="18" t="s">
        <v>2</v>
      </c>
      <c r="I270" s="19"/>
      <c r="J270" s="19"/>
      <c r="K270" s="19"/>
      <c r="L270" s="19"/>
      <c r="M270" s="18" t="s">
        <v>3</v>
      </c>
      <c r="N270" s="18" t="s">
        <v>3</v>
      </c>
      <c r="O270" s="19"/>
      <c r="P270" s="19"/>
      <c r="Q270" s="19"/>
      <c r="R270" s="19"/>
      <c r="S270" s="18" t="s">
        <v>2</v>
      </c>
      <c r="T270" s="15"/>
    </row>
    <row r="271" spans="1:20" ht="12" customHeight="1" x14ac:dyDescent="0.25">
      <c r="A271" s="17" t="s">
        <v>5</v>
      </c>
      <c r="B271" s="20">
        <v>83447</v>
      </c>
      <c r="C271" s="21" t="s">
        <v>318</v>
      </c>
      <c r="D271" s="199"/>
      <c r="E271" s="199"/>
      <c r="F271" s="22" t="s">
        <v>6</v>
      </c>
      <c r="G271" s="22" t="s">
        <v>7</v>
      </c>
      <c r="H271" s="22" t="s">
        <v>319</v>
      </c>
      <c r="I271" s="22" t="s">
        <v>8</v>
      </c>
      <c r="J271" s="22" t="s">
        <v>320</v>
      </c>
      <c r="K271" s="22" t="s">
        <v>321</v>
      </c>
      <c r="L271" s="22" t="s">
        <v>322</v>
      </c>
      <c r="M271" s="22" t="s">
        <v>323</v>
      </c>
      <c r="N271" s="22" t="s">
        <v>9</v>
      </c>
      <c r="O271" s="22" t="s">
        <v>324</v>
      </c>
      <c r="P271" s="22" t="s">
        <v>325</v>
      </c>
      <c r="Q271" s="22" t="s">
        <v>326</v>
      </c>
      <c r="R271" s="22" t="s">
        <v>327</v>
      </c>
      <c r="S271" s="22" t="s">
        <v>10</v>
      </c>
      <c r="T271" s="15"/>
    </row>
    <row r="272" spans="1:20" ht="12" customHeight="1" x14ac:dyDescent="0.25">
      <c r="A272" s="17" t="s">
        <v>11</v>
      </c>
      <c r="B272" s="20">
        <v>114015</v>
      </c>
      <c r="C272" s="21" t="s">
        <v>328</v>
      </c>
      <c r="D272" s="199"/>
      <c r="E272" s="199"/>
      <c r="F272" s="18" t="s">
        <v>12</v>
      </c>
      <c r="G272" s="18"/>
      <c r="H272" s="18" t="s">
        <v>13</v>
      </c>
      <c r="I272" s="18"/>
      <c r="J272" s="18" t="s">
        <v>13</v>
      </c>
      <c r="K272" s="18" t="s">
        <v>13</v>
      </c>
      <c r="L272" s="18" t="s">
        <v>13</v>
      </c>
      <c r="M272" s="18" t="s">
        <v>13</v>
      </c>
      <c r="N272" s="18" t="s">
        <v>13</v>
      </c>
      <c r="O272" s="18" t="s">
        <v>13</v>
      </c>
      <c r="P272" s="18" t="s">
        <v>13</v>
      </c>
      <c r="Q272" s="18" t="s">
        <v>13</v>
      </c>
      <c r="R272" s="18" t="s">
        <v>13</v>
      </c>
      <c r="S272" s="18" t="s">
        <v>13</v>
      </c>
      <c r="T272" s="15"/>
    </row>
    <row r="273" spans="1:20" ht="12" customHeight="1" x14ac:dyDescent="0.25">
      <c r="A273" s="17" t="s">
        <v>14</v>
      </c>
      <c r="B273" s="23" t="s">
        <v>15</v>
      </c>
      <c r="C273" s="24"/>
      <c r="D273" s="200" t="s">
        <v>19</v>
      </c>
      <c r="E273" s="200"/>
      <c r="F273" s="201" t="s">
        <v>16</v>
      </c>
      <c r="G273" s="201" t="s">
        <v>16</v>
      </c>
      <c r="H273" s="25" t="s">
        <v>17</v>
      </c>
      <c r="I273" s="25" t="s">
        <v>18</v>
      </c>
      <c r="J273" s="26"/>
      <c r="K273" s="190" t="s">
        <v>16</v>
      </c>
      <c r="L273" s="26"/>
      <c r="M273" s="26"/>
      <c r="N273" s="25">
        <v>9.1999999999999998E-2</v>
      </c>
      <c r="O273" s="25">
        <v>3.8</v>
      </c>
      <c r="P273" s="201" t="s">
        <v>16</v>
      </c>
      <c r="Q273" s="26"/>
      <c r="R273" s="27">
        <v>20</v>
      </c>
      <c r="S273" s="25">
        <v>1.4E-2</v>
      </c>
      <c r="T273" s="15"/>
    </row>
    <row r="274" spans="1:20" ht="12" customHeight="1" x14ac:dyDescent="0.25">
      <c r="A274" s="17" t="s">
        <v>20</v>
      </c>
      <c r="B274" s="23" t="s">
        <v>21</v>
      </c>
      <c r="C274" s="24"/>
      <c r="D274" s="204" t="s">
        <v>22</v>
      </c>
      <c r="E274" s="204"/>
      <c r="F274" s="201"/>
      <c r="G274" s="201"/>
      <c r="H274" s="26"/>
      <c r="I274" s="26"/>
      <c r="J274" s="28">
        <v>2.5000000000000001E-2</v>
      </c>
      <c r="K274" s="191"/>
      <c r="L274" s="26"/>
      <c r="M274" s="28">
        <v>5.0000000000000001E-3</v>
      </c>
      <c r="N274" s="26"/>
      <c r="O274" s="26"/>
      <c r="P274" s="201"/>
      <c r="Q274" s="26"/>
      <c r="R274" s="26"/>
      <c r="S274" s="26"/>
      <c r="T274" s="15"/>
    </row>
    <row r="275" spans="1:20" ht="12" customHeight="1" x14ac:dyDescent="0.25">
      <c r="A275" s="35"/>
      <c r="B275" s="142"/>
      <c r="C275" s="143"/>
      <c r="D275" s="205" t="s">
        <v>109</v>
      </c>
      <c r="E275" s="205"/>
      <c r="F275" s="201"/>
      <c r="G275" s="201"/>
      <c r="H275" s="26"/>
      <c r="I275" s="26"/>
      <c r="J275" s="26"/>
      <c r="K275" s="192"/>
      <c r="L275" s="29">
        <v>0.16</v>
      </c>
      <c r="M275" s="26"/>
      <c r="N275" s="26"/>
      <c r="O275" s="26"/>
      <c r="P275" s="201"/>
      <c r="Q275" s="29">
        <v>0.14000000000000001</v>
      </c>
      <c r="R275" s="26"/>
      <c r="S275" s="26"/>
      <c r="T275" s="15"/>
    </row>
    <row r="276" spans="1:20" ht="12" customHeight="1" x14ac:dyDescent="0.25">
      <c r="A276" s="35"/>
      <c r="B276" s="142"/>
      <c r="C276" s="142"/>
      <c r="D276" s="213" t="s">
        <v>243</v>
      </c>
      <c r="E276" s="213"/>
      <c r="F276" s="120"/>
      <c r="G276" s="121">
        <v>963</v>
      </c>
      <c r="H276" s="122">
        <v>11.637931034482801</v>
      </c>
      <c r="I276" s="123">
        <v>7.59</v>
      </c>
      <c r="J276" s="116"/>
      <c r="K276" s="116"/>
      <c r="L276" s="124">
        <f>2.54/1.2878</f>
        <v>1.9723559558937722</v>
      </c>
      <c r="M276" s="116"/>
      <c r="N276" s="116"/>
      <c r="O276" s="125">
        <v>10.962566844919785</v>
      </c>
      <c r="P276" s="116"/>
      <c r="Q276" s="124">
        <f>0.381/3.2845</f>
        <v>0.11599939107931193</v>
      </c>
      <c r="R276" s="116"/>
      <c r="S276" s="116"/>
      <c r="T276" s="15"/>
    </row>
    <row r="277" spans="1:20" ht="12" customHeight="1" x14ac:dyDescent="0.25">
      <c r="A277" s="15"/>
      <c r="B277" s="52"/>
      <c r="C277" s="15"/>
      <c r="D277" s="211">
        <v>38721</v>
      </c>
      <c r="E277" s="211"/>
      <c r="F277" s="120"/>
      <c r="G277" s="121">
        <v>1105</v>
      </c>
      <c r="H277" s="122">
        <f>(400*0.995*8.6)/(298.2-4)</f>
        <v>11.634262406526172</v>
      </c>
      <c r="I277" s="123">
        <v>7.63</v>
      </c>
      <c r="J277" s="116"/>
      <c r="K277" s="116"/>
      <c r="L277" s="124">
        <f>2.44/1.2878</f>
        <v>1.8947041466066159</v>
      </c>
      <c r="M277" s="116"/>
      <c r="N277" s="116"/>
      <c r="O277" s="125">
        <v>15.577092170461862</v>
      </c>
      <c r="P277" s="116"/>
      <c r="Q277" s="124">
        <f>0.382222222222222/3.2845</f>
        <v>0.1163715092775832</v>
      </c>
      <c r="R277" s="116"/>
      <c r="S277" s="116"/>
      <c r="T277" s="15"/>
    </row>
    <row r="278" spans="1:20" ht="12" customHeight="1" x14ac:dyDescent="0.25">
      <c r="A278" s="15"/>
      <c r="B278" s="193" t="s">
        <v>26</v>
      </c>
      <c r="C278" s="196"/>
      <c r="D278" s="212">
        <v>38749</v>
      </c>
      <c r="E278" s="212"/>
      <c r="F278" s="120"/>
      <c r="G278" s="121">
        <v>1401</v>
      </c>
      <c r="H278" s="122">
        <f>(400*0.995*8.3)/(309.2-4)</f>
        <v>10.823722149410223</v>
      </c>
      <c r="I278" s="123">
        <v>7.21</v>
      </c>
      <c r="J278" s="116"/>
      <c r="K278" s="116"/>
      <c r="L278" s="124">
        <f>((40/5)*0.43)/1.2878</f>
        <v>2.6712222394781797</v>
      </c>
      <c r="M278" s="116"/>
      <c r="N278" s="116"/>
      <c r="O278" s="125">
        <v>13.805115259197711</v>
      </c>
      <c r="P278" s="116"/>
      <c r="Q278" s="124">
        <f>((50/5)*0.044)/3.2845</f>
        <v>0.13396255137768304</v>
      </c>
      <c r="R278" s="116"/>
      <c r="S278" s="116"/>
      <c r="T278" s="15"/>
    </row>
    <row r="279" spans="1:20" ht="12" customHeight="1" x14ac:dyDescent="0.25">
      <c r="A279" s="15"/>
      <c r="B279" s="193"/>
      <c r="C279" s="196"/>
      <c r="D279" s="212">
        <v>38777</v>
      </c>
      <c r="E279" s="212"/>
      <c r="F279" s="120"/>
      <c r="G279" s="121">
        <v>1074</v>
      </c>
      <c r="H279" s="122">
        <f>(400*0.995*8.6)/(303.8-4)</f>
        <v>11.416944629753168</v>
      </c>
      <c r="I279" s="123">
        <v>7.54</v>
      </c>
      <c r="J279" s="116"/>
      <c r="K279" s="116"/>
      <c r="L279" s="124">
        <f>((40/5)*0.75)/1.2878</f>
        <v>4.6591085572293833</v>
      </c>
      <c r="M279" s="116"/>
      <c r="N279" s="116"/>
      <c r="O279" s="125">
        <v>10.654388212970581</v>
      </c>
      <c r="P279" s="116"/>
      <c r="Q279" s="124">
        <f>0.26/3.2845</f>
        <v>7.9159689450449086E-2</v>
      </c>
      <c r="R279" s="116"/>
      <c r="S279" s="116"/>
      <c r="T279" s="15"/>
    </row>
    <row r="280" spans="1:20" ht="12" customHeight="1" x14ac:dyDescent="0.25">
      <c r="A280" s="15"/>
      <c r="B280" s="193"/>
      <c r="C280" s="196"/>
      <c r="D280" s="212">
        <v>38805</v>
      </c>
      <c r="E280" s="212"/>
      <c r="F280" s="120"/>
      <c r="G280" s="121">
        <v>907</v>
      </c>
      <c r="H280" s="122">
        <f>(400*0.9975*8.3)/(304.6-4)</f>
        <v>11.016966067864271</v>
      </c>
      <c r="I280" s="123">
        <v>7.85</v>
      </c>
      <c r="J280" s="116"/>
      <c r="K280" s="116"/>
      <c r="L280" s="124">
        <f>((40/5)*0.365)/1.2878</f>
        <v>2.2674328311849665</v>
      </c>
      <c r="M280" s="116"/>
      <c r="N280" s="116"/>
      <c r="O280" s="125">
        <v>7.5030221625251832</v>
      </c>
      <c r="P280" s="116"/>
      <c r="Q280" s="124">
        <f>0.2/3.2845</f>
        <v>6.0892068808037755E-2</v>
      </c>
      <c r="R280" s="116"/>
      <c r="S280" s="116"/>
      <c r="T280" s="15"/>
    </row>
    <row r="281" spans="1:20" ht="12" customHeight="1" x14ac:dyDescent="0.25">
      <c r="A281" s="15"/>
      <c r="B281" s="193"/>
      <c r="C281" s="196"/>
      <c r="D281" s="212">
        <v>38847</v>
      </c>
      <c r="E281" s="212"/>
      <c r="F281" s="120"/>
      <c r="G281" s="121">
        <v>1016</v>
      </c>
      <c r="H281" s="122">
        <f>(400*0.9975*6.6)/(303.8-4)</f>
        <v>8.7838559039359563</v>
      </c>
      <c r="I281" s="123">
        <v>7.95</v>
      </c>
      <c r="J281" s="116"/>
      <c r="K281" s="116"/>
      <c r="L281" s="124">
        <f>((40/5)*0.145)/1.2878</f>
        <v>0.90076098773101398</v>
      </c>
      <c r="M281" s="116"/>
      <c r="N281" s="116"/>
      <c r="O281" s="125">
        <v>5.1616348918047503</v>
      </c>
      <c r="P281" s="116"/>
      <c r="Q281" s="124">
        <f>0.84/3.2845</f>
        <v>0.25574668899375858</v>
      </c>
      <c r="R281" s="116"/>
      <c r="S281" s="116"/>
      <c r="T281" s="15"/>
    </row>
    <row r="282" spans="1:20" ht="12" customHeight="1" x14ac:dyDescent="0.25">
      <c r="A282" s="15"/>
      <c r="B282" s="193"/>
      <c r="C282" s="196"/>
      <c r="D282" s="212">
        <v>38875</v>
      </c>
      <c r="E282" s="212"/>
      <c r="F282" s="120"/>
      <c r="G282" s="121">
        <v>848</v>
      </c>
      <c r="H282" s="126">
        <f>(400*0.9975*6.4)/(325-4)</f>
        <v>7.9551401869158891</v>
      </c>
      <c r="I282" s="123">
        <v>7.62</v>
      </c>
      <c r="J282" s="116"/>
      <c r="K282" s="116"/>
      <c r="L282" s="127">
        <f>((40/5)*0.54)/1.2878</f>
        <v>3.3545581612051563</v>
      </c>
      <c r="M282" s="116"/>
      <c r="N282" s="116"/>
      <c r="O282" s="125">
        <v>3.7485598122792987</v>
      </c>
      <c r="P282" s="116"/>
      <c r="Q282" s="124">
        <f>0.29/3.2845</f>
        <v>8.8293499771654738E-2</v>
      </c>
      <c r="R282" s="116"/>
      <c r="S282" s="116"/>
      <c r="T282" s="15"/>
    </row>
    <row r="283" spans="1:20" ht="12" customHeight="1" x14ac:dyDescent="0.25">
      <c r="A283" s="15"/>
      <c r="B283" s="193"/>
      <c r="C283" s="196"/>
      <c r="D283" s="212">
        <v>38909</v>
      </c>
      <c r="E283" s="212"/>
      <c r="F283" s="120"/>
      <c r="G283" s="121">
        <v>907</v>
      </c>
      <c r="H283" s="126">
        <f>(400*0.9975*2.5)/(301.8-4)</f>
        <v>3.3495634654130289</v>
      </c>
      <c r="I283" s="121">
        <v>7.25</v>
      </c>
      <c r="J283" s="116"/>
      <c r="K283" s="116"/>
      <c r="L283" s="127">
        <f>((40/5)*0.55)/1.2878</f>
        <v>3.4166796086348814</v>
      </c>
      <c r="M283" s="116"/>
      <c r="N283" s="116"/>
      <c r="O283" s="125">
        <v>7.4699830281823448E-2</v>
      </c>
      <c r="P283" s="116"/>
      <c r="Q283" s="124">
        <f>0.36/3.2845</f>
        <v>0.10960572385446796</v>
      </c>
      <c r="R283" s="116"/>
      <c r="S283" s="116"/>
      <c r="T283" s="15"/>
    </row>
    <row r="284" spans="1:20" ht="12" customHeight="1" x14ac:dyDescent="0.25">
      <c r="A284" s="15"/>
      <c r="B284" s="193"/>
      <c r="C284" s="196"/>
      <c r="D284" s="214" t="s">
        <v>242</v>
      </c>
      <c r="E284" s="214"/>
      <c r="F284" s="120"/>
      <c r="G284" s="121">
        <v>788</v>
      </c>
      <c r="H284" s="126">
        <f>(400*0.9975*4.8)/(309.2-4)</f>
        <v>6.2752293577981648</v>
      </c>
      <c r="I284" s="121">
        <v>7.31</v>
      </c>
      <c r="J284" s="116"/>
      <c r="K284" s="116"/>
      <c r="L284" s="124">
        <f>((40/5)*0.125)/1.2878</f>
        <v>0.77651809287156393</v>
      </c>
      <c r="M284" s="116"/>
      <c r="N284" s="116"/>
      <c r="O284" s="125">
        <v>0.76104528232052471</v>
      </c>
      <c r="P284" s="116"/>
      <c r="Q284" s="124">
        <f>0.318/3.2845</f>
        <v>9.6818389404780034E-2</v>
      </c>
      <c r="R284" s="116"/>
      <c r="S284" s="116"/>
      <c r="T284" s="15"/>
    </row>
    <row r="285" spans="1:20" ht="12" customHeight="1" x14ac:dyDescent="0.25">
      <c r="A285" s="15"/>
      <c r="B285" s="193"/>
      <c r="C285" s="196"/>
      <c r="D285" s="212">
        <v>38979</v>
      </c>
      <c r="E285" s="212"/>
      <c r="F285" s="120"/>
      <c r="G285" s="121">
        <v>995</v>
      </c>
      <c r="H285" s="126">
        <f>(400*0.9975*2.4)/(309.6-4)</f>
        <v>3.1335078534031409</v>
      </c>
      <c r="I285" s="121">
        <v>7.46</v>
      </c>
      <c r="J285" s="116"/>
      <c r="K285" s="116"/>
      <c r="L285" s="124">
        <f>((40/5)*0.13)/1.2878</f>
        <v>0.8075788165864265</v>
      </c>
      <c r="M285" s="116"/>
      <c r="N285" s="116"/>
      <c r="O285" s="125">
        <v>4.7089931885567173</v>
      </c>
      <c r="P285" s="116"/>
      <c r="Q285" s="124">
        <f>0.3/3.2845</f>
        <v>9.1338103212056626E-2</v>
      </c>
      <c r="R285" s="116"/>
      <c r="S285" s="116"/>
      <c r="T285" s="15"/>
    </row>
    <row r="286" spans="1:20" ht="12" customHeight="1" x14ac:dyDescent="0.25">
      <c r="A286" s="15"/>
      <c r="B286" s="52"/>
      <c r="C286" s="15"/>
      <c r="D286" s="212">
        <v>39007</v>
      </c>
      <c r="E286" s="212"/>
      <c r="F286" s="120"/>
      <c r="G286" s="121">
        <v>884</v>
      </c>
      <c r="H286" s="126">
        <f>(400*0.9975*6.4)/(303.8-4)</f>
        <v>8.517678452301535</v>
      </c>
      <c r="I286" s="121">
        <v>8.09</v>
      </c>
      <c r="J286" s="116"/>
      <c r="K286" s="116"/>
      <c r="L286" s="124">
        <f>((40/5)*0.495)/1.2878</f>
        <v>3.0750116477713929</v>
      </c>
      <c r="M286" s="116"/>
      <c r="N286" s="116"/>
      <c r="O286" s="125">
        <v>7.1758988110649238</v>
      </c>
      <c r="P286" s="116"/>
      <c r="Q286" s="124">
        <f>0.304/3.2845</f>
        <v>9.2555944588217379E-2</v>
      </c>
      <c r="R286" s="116"/>
      <c r="S286" s="116"/>
      <c r="T286" s="15"/>
    </row>
    <row r="287" spans="1:20" ht="12" customHeight="1" x14ac:dyDescent="0.25">
      <c r="A287" s="15"/>
      <c r="B287" s="52"/>
      <c r="C287" s="15"/>
      <c r="D287" s="206">
        <v>39548</v>
      </c>
      <c r="E287" s="206"/>
      <c r="F287" s="128">
        <v>10.9</v>
      </c>
      <c r="G287" s="30">
        <v>94.2</v>
      </c>
      <c r="H287" s="30">
        <v>12.68</v>
      </c>
      <c r="I287" s="31">
        <v>8.1</v>
      </c>
      <c r="J287" s="30">
        <v>2.5000000000000001E-2</v>
      </c>
      <c r="K287" s="106">
        <v>0.623</v>
      </c>
      <c r="L287" s="108">
        <v>0.48399999999999999</v>
      </c>
      <c r="M287" s="105" t="s">
        <v>110</v>
      </c>
      <c r="N287" s="30" t="s">
        <v>24</v>
      </c>
      <c r="O287" s="107">
        <v>10</v>
      </c>
      <c r="P287" s="106">
        <v>0.52100000000000002</v>
      </c>
      <c r="Q287" s="108">
        <v>0.159</v>
      </c>
      <c r="R287" s="107">
        <v>42.4</v>
      </c>
      <c r="S287" s="30" t="s">
        <v>110</v>
      </c>
      <c r="T287" s="15"/>
    </row>
    <row r="288" spans="1:20" ht="12" customHeight="1" x14ac:dyDescent="0.25">
      <c r="A288" s="15"/>
      <c r="D288" s="206">
        <v>39681</v>
      </c>
      <c r="E288" s="206"/>
      <c r="F288" s="128">
        <v>21</v>
      </c>
      <c r="G288" s="30">
        <v>67.8</v>
      </c>
      <c r="H288" s="30">
        <v>14.11</v>
      </c>
      <c r="I288" s="31">
        <v>8.6999999999999993</v>
      </c>
      <c r="J288" s="30"/>
      <c r="K288" s="106">
        <v>7.6999999999999999E-2</v>
      </c>
      <c r="L288" s="108">
        <v>0.23100000000000001</v>
      </c>
      <c r="M288" s="30"/>
      <c r="N288" s="30"/>
      <c r="O288" s="107">
        <v>7.4</v>
      </c>
      <c r="P288" s="106">
        <v>0.14799999999999999</v>
      </c>
      <c r="Q288" s="106">
        <v>4.4999999999999998E-2</v>
      </c>
      <c r="R288" s="107">
        <v>42.8</v>
      </c>
      <c r="S288" s="30"/>
      <c r="T288" s="15"/>
    </row>
    <row r="289" spans="1:20" ht="12" customHeight="1" x14ac:dyDescent="0.25">
      <c r="A289" s="15"/>
      <c r="D289" s="206">
        <v>39912</v>
      </c>
      <c r="E289" s="206"/>
      <c r="F289" s="128">
        <v>17.3</v>
      </c>
      <c r="G289" s="30">
        <v>93.5</v>
      </c>
      <c r="H289" s="30">
        <v>14.49</v>
      </c>
      <c r="I289" s="31">
        <v>8.1</v>
      </c>
      <c r="J289" s="30">
        <v>1.0999999999999999E-2</v>
      </c>
      <c r="K289" s="106">
        <v>0.255</v>
      </c>
      <c r="L289" s="108">
        <v>0.19800000000000001</v>
      </c>
      <c r="M289" s="30"/>
      <c r="N289" s="30"/>
      <c r="O289" s="107">
        <v>9.5</v>
      </c>
      <c r="P289" s="106">
        <v>0.40400000000000003</v>
      </c>
      <c r="Q289" s="106">
        <v>0.123</v>
      </c>
      <c r="R289" s="107">
        <v>43.5</v>
      </c>
      <c r="S289" s="30"/>
      <c r="T289" s="15"/>
    </row>
    <row r="290" spans="1:20" ht="12" customHeight="1" x14ac:dyDescent="0.25">
      <c r="A290" s="15"/>
      <c r="D290" s="206">
        <v>40060</v>
      </c>
      <c r="E290" s="206"/>
      <c r="F290" s="128">
        <v>19.2</v>
      </c>
      <c r="G290" s="30">
        <v>105.5</v>
      </c>
      <c r="H290" s="32">
        <v>8.11</v>
      </c>
      <c r="I290" s="31">
        <v>7.6</v>
      </c>
      <c r="J290" s="30">
        <v>2.1000000000000001E-2</v>
      </c>
      <c r="K290" s="106">
        <v>1.37</v>
      </c>
      <c r="L290" s="108">
        <v>1.06366</v>
      </c>
      <c r="M290" s="30"/>
      <c r="N290" s="30"/>
      <c r="O290" s="107">
        <v>9.3000000000000007</v>
      </c>
      <c r="P290" s="106">
        <v>9.41</v>
      </c>
      <c r="Q290" s="108">
        <v>2.8689019999999998</v>
      </c>
      <c r="R290" s="107">
        <v>69.5</v>
      </c>
      <c r="S290" s="30"/>
      <c r="T290" s="15"/>
    </row>
    <row r="291" spans="1:20" ht="12" customHeight="1" x14ac:dyDescent="0.25">
      <c r="A291" s="15"/>
      <c r="D291" s="206">
        <v>40296</v>
      </c>
      <c r="E291" s="206"/>
      <c r="F291" s="128">
        <v>14.3</v>
      </c>
      <c r="G291" s="30">
        <v>103</v>
      </c>
      <c r="H291" s="128">
        <v>12.8</v>
      </c>
      <c r="I291" s="31">
        <v>9</v>
      </c>
      <c r="J291" s="34">
        <v>6.3E-2</v>
      </c>
      <c r="K291" s="106">
        <v>0.188</v>
      </c>
      <c r="L291" s="106">
        <v>0.14596000000000001</v>
      </c>
      <c r="M291" s="30"/>
      <c r="N291" s="30"/>
      <c r="O291" s="107">
        <v>9.5</v>
      </c>
      <c r="P291" s="106">
        <v>4.8000000000000001E-2</v>
      </c>
      <c r="Q291" s="106">
        <v>1.4633999999999999E-2</v>
      </c>
      <c r="R291" s="107">
        <v>49.2</v>
      </c>
      <c r="S291" s="30"/>
      <c r="T291" s="15"/>
    </row>
    <row r="292" spans="1:20" ht="12" customHeight="1" x14ac:dyDescent="0.25">
      <c r="A292" s="15"/>
      <c r="D292" s="206">
        <v>40395</v>
      </c>
      <c r="E292" s="206"/>
      <c r="F292" s="129">
        <v>20.5</v>
      </c>
      <c r="G292" s="33">
        <v>84.5</v>
      </c>
      <c r="H292" s="128">
        <v>9.3000000000000007</v>
      </c>
      <c r="I292" s="31">
        <v>8.5</v>
      </c>
      <c r="J292" s="34">
        <v>0.28999999999999998</v>
      </c>
      <c r="K292" s="106">
        <v>0.87</v>
      </c>
      <c r="L292" s="108">
        <v>0.67547000000000001</v>
      </c>
      <c r="M292" s="30"/>
      <c r="N292" s="30"/>
      <c r="O292" s="107">
        <v>6</v>
      </c>
      <c r="P292" s="106">
        <v>4.2699999999999996</v>
      </c>
      <c r="Q292" s="108">
        <v>1.3018289999999999</v>
      </c>
      <c r="R292" s="107">
        <v>27.2</v>
      </c>
      <c r="S292" s="30"/>
      <c r="T292" s="15"/>
    </row>
    <row r="293" spans="1:20" ht="12" customHeight="1" x14ac:dyDescent="0.25">
      <c r="A293" s="15"/>
      <c r="D293" s="206">
        <v>40653</v>
      </c>
      <c r="E293" s="206"/>
      <c r="F293" s="129">
        <v>13</v>
      </c>
      <c r="G293" s="33">
        <v>96.2</v>
      </c>
      <c r="H293" s="128">
        <v>24</v>
      </c>
      <c r="I293" s="31">
        <v>7.9</v>
      </c>
      <c r="J293" s="30">
        <v>7.0000000000000001E-3</v>
      </c>
      <c r="K293" s="106">
        <v>0.17499999999999999</v>
      </c>
      <c r="L293" s="106">
        <v>0.13586999999999999</v>
      </c>
      <c r="M293" s="30"/>
      <c r="N293" s="30"/>
      <c r="O293" s="107">
        <v>9.6</v>
      </c>
      <c r="P293" s="106">
        <v>0.91900000000000004</v>
      </c>
      <c r="Q293" s="108">
        <v>0.28018300000000002</v>
      </c>
      <c r="R293" s="107">
        <v>30.8</v>
      </c>
      <c r="S293" s="30"/>
      <c r="T293" s="15"/>
    </row>
    <row r="294" spans="1:20" ht="12" customHeight="1" x14ac:dyDescent="0.25">
      <c r="A294" s="15"/>
      <c r="B294" s="52"/>
      <c r="C294" s="15"/>
      <c r="D294" s="206">
        <v>40778</v>
      </c>
      <c r="E294" s="206"/>
      <c r="F294" s="129">
        <v>22.2</v>
      </c>
      <c r="G294" s="33">
        <v>92.8</v>
      </c>
      <c r="H294" s="128">
        <v>15.4</v>
      </c>
      <c r="I294" s="31">
        <v>8.1999999999999993</v>
      </c>
      <c r="J294" s="30">
        <v>8.9999999999999993E-3</v>
      </c>
      <c r="K294" s="106">
        <v>0.219</v>
      </c>
      <c r="L294" s="108">
        <v>0.17002999999999999</v>
      </c>
      <c r="M294" s="30"/>
      <c r="N294" s="30"/>
      <c r="O294" s="107">
        <v>9.1999999999999993</v>
      </c>
      <c r="P294" s="106">
        <v>6.1699999999999998E-2</v>
      </c>
      <c r="Q294" s="106">
        <v>1.8811000000000001E-2</v>
      </c>
      <c r="R294" s="107">
        <v>30</v>
      </c>
      <c r="S294" s="30"/>
      <c r="T294" s="15"/>
    </row>
    <row r="295" spans="1:20" ht="12" customHeight="1" x14ac:dyDescent="0.25">
      <c r="A295" s="15"/>
      <c r="B295" s="52"/>
      <c r="C295" s="15"/>
      <c r="D295" s="202">
        <v>41022</v>
      </c>
      <c r="E295" s="202"/>
      <c r="F295" s="130">
        <v>10.9</v>
      </c>
      <c r="G295" s="37">
        <v>104.4</v>
      </c>
      <c r="H295" s="130">
        <v>15.3</v>
      </c>
      <c r="I295" s="37">
        <v>8.1999999999999993</v>
      </c>
      <c r="J295" s="39">
        <v>4.0000000000000001E-3</v>
      </c>
      <c r="K295" s="43">
        <v>8.4000000000000005E-2</v>
      </c>
      <c r="L295" s="43">
        <v>6.5000000000000002E-2</v>
      </c>
      <c r="M295" s="41"/>
      <c r="N295" s="42"/>
      <c r="O295" s="37">
        <v>18.399999999999999</v>
      </c>
      <c r="P295" s="43">
        <v>0.45900000000000002</v>
      </c>
      <c r="Q295" s="112">
        <v>0.13974607536396702</v>
      </c>
      <c r="R295" s="37">
        <v>62</v>
      </c>
      <c r="S295" s="51"/>
      <c r="T295" s="15"/>
    </row>
    <row r="296" spans="1:20" ht="12" customHeight="1" x14ac:dyDescent="0.25">
      <c r="A296" s="15"/>
      <c r="B296" s="52"/>
      <c r="C296" s="15"/>
      <c r="D296" s="202">
        <v>41141</v>
      </c>
      <c r="E296" s="202"/>
      <c r="F296" s="130">
        <v>22.4</v>
      </c>
      <c r="G296" s="37">
        <v>97.7</v>
      </c>
      <c r="H296" s="130">
        <v>6.9</v>
      </c>
      <c r="I296" s="37">
        <v>8.4</v>
      </c>
      <c r="J296" s="39">
        <v>5.0000000000000001E-3</v>
      </c>
      <c r="K296" s="43">
        <v>0.128</v>
      </c>
      <c r="L296" s="43">
        <v>9.9000000000000005E-2</v>
      </c>
      <c r="M296" s="109"/>
      <c r="N296" s="43"/>
      <c r="O296" s="37">
        <v>16.2</v>
      </c>
      <c r="P296" s="43">
        <v>0.51900000000000002</v>
      </c>
      <c r="Q296" s="112">
        <v>0.15801353619585817</v>
      </c>
      <c r="R296" s="37">
        <v>41</v>
      </c>
      <c r="S296" s="51"/>
      <c r="T296" s="15"/>
    </row>
    <row r="297" spans="1:20" ht="12" customHeight="1" x14ac:dyDescent="0.25">
      <c r="A297" s="15"/>
      <c r="B297" s="52"/>
      <c r="C297" s="15"/>
      <c r="D297" s="202">
        <v>41393</v>
      </c>
      <c r="E297" s="202"/>
      <c r="F297" s="131">
        <v>14.8</v>
      </c>
      <c r="G297" s="44">
        <v>115.1</v>
      </c>
      <c r="H297" s="131">
        <v>8.5</v>
      </c>
      <c r="I297" s="44">
        <v>7.4</v>
      </c>
      <c r="J297" s="46">
        <v>6.0000000000000001E-3</v>
      </c>
      <c r="K297" s="114">
        <v>0.58299999999999996</v>
      </c>
      <c r="L297" s="114">
        <v>0.45300000000000001</v>
      </c>
      <c r="M297" s="49"/>
      <c r="N297" s="47"/>
      <c r="O297" s="44">
        <v>19.3</v>
      </c>
      <c r="P297" s="114">
        <v>0.872</v>
      </c>
      <c r="Q297" s="112">
        <v>0.2654870974234842</v>
      </c>
      <c r="R297" s="44">
        <v>33.6</v>
      </c>
      <c r="S297" s="51"/>
      <c r="T297" s="15"/>
    </row>
    <row r="298" spans="1:20" ht="12" customHeight="1" x14ac:dyDescent="0.25">
      <c r="A298" s="15"/>
      <c r="B298" s="52"/>
      <c r="C298" s="15"/>
      <c r="D298" s="202">
        <v>41514</v>
      </c>
      <c r="E298" s="202"/>
      <c r="F298" s="131">
        <v>16.2</v>
      </c>
      <c r="G298" s="44">
        <v>91.2</v>
      </c>
      <c r="H298" s="131">
        <v>6.5</v>
      </c>
      <c r="I298" s="37">
        <v>7.6</v>
      </c>
      <c r="J298" s="39">
        <v>0.16</v>
      </c>
      <c r="K298" s="43">
        <v>3.94</v>
      </c>
      <c r="L298" s="114">
        <v>3.06</v>
      </c>
      <c r="M298" s="49"/>
      <c r="N298" s="50"/>
      <c r="O298" s="37">
        <v>4.5</v>
      </c>
      <c r="P298" s="43">
        <v>0.60699999999999998</v>
      </c>
      <c r="Q298" s="112">
        <v>0.18480581208263178</v>
      </c>
      <c r="R298" s="37">
        <v>3.6</v>
      </c>
      <c r="S298" s="51"/>
      <c r="T298" s="15"/>
    </row>
    <row r="299" spans="1:20" ht="12" customHeight="1" x14ac:dyDescent="0.25">
      <c r="A299" s="15"/>
      <c r="B299" s="52"/>
      <c r="C299" s="15"/>
      <c r="D299" s="202">
        <v>41751</v>
      </c>
      <c r="E299" s="202"/>
      <c r="F299" s="131">
        <v>13.5</v>
      </c>
      <c r="G299" s="44">
        <v>105.9</v>
      </c>
      <c r="H299" s="131">
        <v>12.3</v>
      </c>
      <c r="I299" s="37">
        <v>8.6</v>
      </c>
      <c r="J299" s="39">
        <v>0.16</v>
      </c>
      <c r="K299" s="43">
        <v>0.5</v>
      </c>
      <c r="L299" s="114"/>
      <c r="M299" s="49"/>
      <c r="N299" s="50"/>
      <c r="O299" s="37">
        <v>8.8000000000000007</v>
      </c>
      <c r="P299" s="43">
        <v>0.67200000000000004</v>
      </c>
      <c r="Q299" s="112"/>
      <c r="R299" s="37">
        <v>15.2</v>
      </c>
      <c r="S299" s="51"/>
      <c r="T299" s="15"/>
    </row>
    <row r="300" spans="1:20" ht="12" customHeight="1" x14ac:dyDescent="0.25">
      <c r="A300" s="15"/>
      <c r="B300" s="52"/>
      <c r="C300" s="15"/>
      <c r="D300" s="202">
        <v>41877</v>
      </c>
      <c r="E300" s="202"/>
      <c r="F300" s="131">
        <v>17.600000000000001</v>
      </c>
      <c r="G300" s="44">
        <v>117.7</v>
      </c>
      <c r="H300" s="131">
        <v>2.5</v>
      </c>
      <c r="I300" s="37">
        <v>7.8</v>
      </c>
      <c r="J300" s="39">
        <v>0.86</v>
      </c>
      <c r="K300" s="43">
        <v>20.7</v>
      </c>
      <c r="L300" s="114"/>
      <c r="M300" s="49"/>
      <c r="N300" s="50"/>
      <c r="O300" s="37">
        <v>4</v>
      </c>
      <c r="P300" s="43">
        <v>0.67</v>
      </c>
      <c r="Q300" s="112"/>
      <c r="R300" s="37">
        <v>9.1999999999999993</v>
      </c>
      <c r="S300" s="51"/>
      <c r="T300" s="15"/>
    </row>
    <row r="302" spans="1:20" ht="20.100000000000001" customHeight="1" x14ac:dyDescent="0.25">
      <c r="A302" s="198" t="s">
        <v>196</v>
      </c>
      <c r="B302" s="198"/>
      <c r="C302" s="198"/>
      <c r="D302" s="11"/>
      <c r="E302" s="77"/>
      <c r="F302" s="11"/>
      <c r="G302" s="77"/>
      <c r="H302" s="11"/>
      <c r="I302" s="77"/>
      <c r="J302" s="11"/>
      <c r="K302" s="77"/>
      <c r="L302" s="11"/>
      <c r="M302" s="77"/>
      <c r="N302" s="11"/>
      <c r="O302" s="77"/>
      <c r="P302" s="11"/>
      <c r="Q302" s="77"/>
      <c r="R302" s="11"/>
      <c r="S302" s="77"/>
      <c r="T302" s="11"/>
    </row>
    <row r="303" spans="1:20" ht="12" customHeight="1" x14ac:dyDescent="0.25">
      <c r="A303" s="12" t="s">
        <v>197</v>
      </c>
      <c r="B303" s="12"/>
      <c r="C303" s="12"/>
      <c r="D303" s="12"/>
      <c r="E303" s="215"/>
      <c r="F303" s="215"/>
      <c r="G303" s="215"/>
      <c r="H303" s="215"/>
      <c r="I303" s="215"/>
      <c r="J303" s="215"/>
      <c r="K303" s="216"/>
      <c r="L303" s="216"/>
      <c r="M303" s="215"/>
      <c r="N303" s="215"/>
      <c r="O303" s="215"/>
      <c r="P303" s="215"/>
      <c r="Q303" s="215"/>
      <c r="R303" s="215"/>
      <c r="S303" s="11"/>
      <c r="T303" s="11"/>
    </row>
    <row r="304" spans="1:20" ht="12" customHeight="1" x14ac:dyDescent="0.25">
      <c r="A304" s="17" t="s">
        <v>152</v>
      </c>
      <c r="B304" s="197" t="s">
        <v>192</v>
      </c>
      <c r="C304" s="197"/>
      <c r="D304" s="199" t="s">
        <v>4</v>
      </c>
      <c r="E304" s="199"/>
      <c r="F304" s="18" t="s">
        <v>1</v>
      </c>
      <c r="G304" s="18"/>
      <c r="H304" s="18" t="s">
        <v>2</v>
      </c>
      <c r="I304" s="19"/>
      <c r="J304" s="19"/>
      <c r="K304" s="19"/>
      <c r="L304" s="19"/>
      <c r="M304" s="18" t="s">
        <v>3</v>
      </c>
      <c r="N304" s="18" t="s">
        <v>3</v>
      </c>
      <c r="O304" s="19"/>
      <c r="P304" s="19"/>
      <c r="Q304" s="19"/>
      <c r="R304" s="19"/>
      <c r="S304" s="18" t="s">
        <v>2</v>
      </c>
      <c r="T304" s="15"/>
    </row>
    <row r="305" spans="1:20" ht="12" customHeight="1" x14ac:dyDescent="0.25">
      <c r="A305" s="17" t="s">
        <v>5</v>
      </c>
      <c r="B305" s="20">
        <v>2560</v>
      </c>
      <c r="C305" s="21" t="s">
        <v>318</v>
      </c>
      <c r="D305" s="199"/>
      <c r="E305" s="199"/>
      <c r="F305" s="22" t="s">
        <v>6</v>
      </c>
      <c r="G305" s="22" t="s">
        <v>7</v>
      </c>
      <c r="H305" s="22" t="s">
        <v>319</v>
      </c>
      <c r="I305" s="22" t="s">
        <v>8</v>
      </c>
      <c r="J305" s="22" t="s">
        <v>320</v>
      </c>
      <c r="K305" s="22" t="s">
        <v>321</v>
      </c>
      <c r="L305" s="22" t="s">
        <v>322</v>
      </c>
      <c r="M305" s="22" t="s">
        <v>323</v>
      </c>
      <c r="N305" s="22" t="s">
        <v>9</v>
      </c>
      <c r="O305" s="22" t="s">
        <v>324</v>
      </c>
      <c r="P305" s="22" t="s">
        <v>325</v>
      </c>
      <c r="Q305" s="22" t="s">
        <v>326</v>
      </c>
      <c r="R305" s="22" t="s">
        <v>327</v>
      </c>
      <c r="S305" s="22" t="s">
        <v>10</v>
      </c>
      <c r="T305" s="15"/>
    </row>
    <row r="306" spans="1:20" ht="12" customHeight="1" x14ac:dyDescent="0.25">
      <c r="A306" s="17" t="s">
        <v>11</v>
      </c>
      <c r="B306" s="20">
        <v>5272</v>
      </c>
      <c r="C306" s="21" t="s">
        <v>328</v>
      </c>
      <c r="D306" s="199"/>
      <c r="E306" s="199"/>
      <c r="F306" s="18" t="s">
        <v>12</v>
      </c>
      <c r="G306" s="18"/>
      <c r="H306" s="18" t="s">
        <v>13</v>
      </c>
      <c r="I306" s="18"/>
      <c r="J306" s="18" t="s">
        <v>13</v>
      </c>
      <c r="K306" s="18" t="s">
        <v>13</v>
      </c>
      <c r="L306" s="18" t="s">
        <v>13</v>
      </c>
      <c r="M306" s="18" t="s">
        <v>13</v>
      </c>
      <c r="N306" s="18" t="s">
        <v>13</v>
      </c>
      <c r="O306" s="18" t="s">
        <v>13</v>
      </c>
      <c r="P306" s="18" t="s">
        <v>13</v>
      </c>
      <c r="Q306" s="18" t="s">
        <v>13</v>
      </c>
      <c r="R306" s="18" t="s">
        <v>13</v>
      </c>
      <c r="S306" s="18" t="s">
        <v>13</v>
      </c>
      <c r="T306" s="15"/>
    </row>
    <row r="307" spans="1:20" ht="12" customHeight="1" x14ac:dyDescent="0.25">
      <c r="A307" s="17" t="s">
        <v>14</v>
      </c>
      <c r="B307" s="23" t="s">
        <v>15</v>
      </c>
      <c r="C307" s="24"/>
      <c r="D307" s="200" t="s">
        <v>19</v>
      </c>
      <c r="E307" s="200"/>
      <c r="F307" s="201" t="s">
        <v>16</v>
      </c>
      <c r="G307" s="201" t="s">
        <v>16</v>
      </c>
      <c r="H307" s="25" t="s">
        <v>17</v>
      </c>
      <c r="I307" s="25" t="s">
        <v>18</v>
      </c>
      <c r="J307" s="26"/>
      <c r="K307" s="190" t="s">
        <v>16</v>
      </c>
      <c r="L307" s="26"/>
      <c r="M307" s="26"/>
      <c r="N307" s="25">
        <v>9.1999999999999998E-2</v>
      </c>
      <c r="O307" s="25">
        <v>3.8</v>
      </c>
      <c r="P307" s="201" t="s">
        <v>16</v>
      </c>
      <c r="Q307" s="26"/>
      <c r="R307" s="27">
        <v>20</v>
      </c>
      <c r="S307" s="25">
        <v>1.4E-2</v>
      </c>
      <c r="T307" s="15"/>
    </row>
    <row r="308" spans="1:20" ht="12" customHeight="1" x14ac:dyDescent="0.25">
      <c r="A308" s="17" t="s">
        <v>20</v>
      </c>
      <c r="B308" s="23" t="s">
        <v>21</v>
      </c>
      <c r="C308" s="24" t="s">
        <v>329</v>
      </c>
      <c r="D308" s="204" t="s">
        <v>22</v>
      </c>
      <c r="E308" s="204"/>
      <c r="F308" s="201"/>
      <c r="G308" s="201"/>
      <c r="H308" s="26"/>
      <c r="I308" s="26"/>
      <c r="J308" s="28">
        <v>2.5000000000000001E-2</v>
      </c>
      <c r="K308" s="191"/>
      <c r="L308" s="26"/>
      <c r="M308" s="28">
        <v>5.0000000000000001E-3</v>
      </c>
      <c r="N308" s="26"/>
      <c r="O308" s="26"/>
      <c r="P308" s="201"/>
      <c r="Q308" s="26"/>
      <c r="R308" s="26"/>
      <c r="S308" s="26"/>
      <c r="T308" s="15"/>
    </row>
    <row r="309" spans="1:20" ht="12" customHeight="1" x14ac:dyDescent="0.25">
      <c r="A309" s="35"/>
      <c r="B309" s="142"/>
      <c r="C309" s="143"/>
      <c r="D309" s="205" t="s">
        <v>198</v>
      </c>
      <c r="E309" s="205"/>
      <c r="F309" s="201"/>
      <c r="G309" s="201"/>
      <c r="H309" s="26"/>
      <c r="I309" s="26"/>
      <c r="J309" s="26"/>
      <c r="K309" s="192"/>
      <c r="L309" s="29">
        <v>0.16</v>
      </c>
      <c r="M309" s="26"/>
      <c r="N309" s="26"/>
      <c r="O309" s="26"/>
      <c r="P309" s="201"/>
      <c r="Q309" s="29">
        <v>0.14000000000000001</v>
      </c>
      <c r="R309" s="26"/>
      <c r="S309" s="26"/>
      <c r="T309" s="15"/>
    </row>
    <row r="310" spans="1:20" ht="12" customHeight="1" x14ac:dyDescent="0.25">
      <c r="A310" s="35"/>
      <c r="B310" s="142"/>
      <c r="C310" s="142"/>
      <c r="D310" s="206">
        <v>39548</v>
      </c>
      <c r="E310" s="206"/>
      <c r="F310" s="31">
        <v>11.5</v>
      </c>
      <c r="G310" s="31">
        <v>88.3</v>
      </c>
      <c r="H310" s="30">
        <v>14.21</v>
      </c>
      <c r="I310" s="30">
        <v>8.1</v>
      </c>
      <c r="J310" s="30" t="s">
        <v>23</v>
      </c>
      <c r="K310" s="30">
        <v>0.05</v>
      </c>
      <c r="L310" s="30">
        <v>3.9E-2</v>
      </c>
      <c r="M310" s="105" t="s">
        <v>110</v>
      </c>
      <c r="N310" s="30" t="s">
        <v>24</v>
      </c>
      <c r="O310" s="32">
        <v>4.9000000000000004</v>
      </c>
      <c r="P310" s="30">
        <v>0.106</v>
      </c>
      <c r="Q310" s="30">
        <v>3.2000000000000001E-2</v>
      </c>
      <c r="R310" s="31">
        <v>5.6</v>
      </c>
      <c r="S310" s="30" t="s">
        <v>110</v>
      </c>
      <c r="T310" s="15"/>
    </row>
    <row r="311" spans="1:20" ht="12" customHeight="1" x14ac:dyDescent="0.25">
      <c r="A311" s="15"/>
      <c r="B311" s="15"/>
      <c r="C311" s="15"/>
      <c r="D311" s="206">
        <v>39681</v>
      </c>
      <c r="E311" s="206"/>
      <c r="F311" s="31">
        <v>21.9</v>
      </c>
      <c r="G311" s="31">
        <v>88.3</v>
      </c>
      <c r="H311" s="30">
        <v>12.86</v>
      </c>
      <c r="I311" s="30">
        <v>8.8000000000000007</v>
      </c>
      <c r="J311" s="30"/>
      <c r="K311" s="30" t="s">
        <v>23</v>
      </c>
      <c r="L311" s="30" t="s">
        <v>24</v>
      </c>
      <c r="M311" s="30"/>
      <c r="N311" s="30"/>
      <c r="O311" s="32">
        <v>6.4</v>
      </c>
      <c r="P311" s="30">
        <v>7.7999999999999996E-3</v>
      </c>
      <c r="Q311" s="30">
        <v>2E-3</v>
      </c>
      <c r="R311" s="31">
        <v>13.2</v>
      </c>
      <c r="S311" s="30"/>
      <c r="T311" s="15"/>
    </row>
    <row r="312" spans="1:20" ht="12" customHeight="1" x14ac:dyDescent="0.25">
      <c r="A312" s="15"/>
      <c r="B312" s="193" t="s">
        <v>26</v>
      </c>
      <c r="C312" s="196"/>
      <c r="D312" s="206">
        <v>39912</v>
      </c>
      <c r="E312" s="206"/>
      <c r="F312" s="31">
        <v>16.3</v>
      </c>
      <c r="G312" s="31">
        <v>102.7</v>
      </c>
      <c r="H312" s="30">
        <v>13.9</v>
      </c>
      <c r="I312" s="30">
        <v>8.4</v>
      </c>
      <c r="J312" s="30" t="s">
        <v>23</v>
      </c>
      <c r="K312" s="30" t="s">
        <v>24</v>
      </c>
      <c r="L312" s="30" t="s">
        <v>25</v>
      </c>
      <c r="M312" s="30"/>
      <c r="N312" s="30"/>
      <c r="O312" s="32">
        <v>4.9000000000000004</v>
      </c>
      <c r="P312" s="30">
        <v>0.13100000000000001</v>
      </c>
      <c r="Q312" s="30">
        <v>0.04</v>
      </c>
      <c r="R312" s="31">
        <v>8</v>
      </c>
      <c r="S312" s="30"/>
      <c r="T312" s="15"/>
    </row>
    <row r="313" spans="1:20" ht="12" customHeight="1" x14ac:dyDescent="0.25">
      <c r="A313" s="15"/>
      <c r="B313" s="193"/>
      <c r="C313" s="196"/>
      <c r="D313" s="206">
        <v>40060</v>
      </c>
      <c r="E313" s="206"/>
      <c r="F313" s="31">
        <v>20.8</v>
      </c>
      <c r="G313" s="31">
        <v>95.4</v>
      </c>
      <c r="H313" s="32">
        <v>7.93</v>
      </c>
      <c r="I313" s="30">
        <v>7.9</v>
      </c>
      <c r="J313" s="30">
        <v>1.2E-2</v>
      </c>
      <c r="K313" s="30">
        <v>0.318</v>
      </c>
      <c r="L313" s="108">
        <v>0.24689</v>
      </c>
      <c r="M313" s="30"/>
      <c r="N313" s="30"/>
      <c r="O313" s="32">
        <v>4.8</v>
      </c>
      <c r="P313" s="30">
        <v>2.93E-2</v>
      </c>
      <c r="Q313" s="106">
        <v>8.933E-3</v>
      </c>
      <c r="R313" s="31">
        <v>20</v>
      </c>
      <c r="S313" s="30"/>
      <c r="T313" s="15"/>
    </row>
    <row r="314" spans="1:20" ht="12" customHeight="1" x14ac:dyDescent="0.25">
      <c r="A314" s="15"/>
      <c r="B314" s="193"/>
      <c r="C314" s="196"/>
      <c r="D314" s="206">
        <v>40296</v>
      </c>
      <c r="E314" s="206"/>
      <c r="F314" s="31">
        <v>15</v>
      </c>
      <c r="G314" s="31">
        <v>99.9</v>
      </c>
      <c r="H314" s="32">
        <v>7.7</v>
      </c>
      <c r="I314" s="30">
        <v>7.8</v>
      </c>
      <c r="J314" s="30">
        <v>1.0999999999999999E-2</v>
      </c>
      <c r="K314" s="30">
        <v>0.27</v>
      </c>
      <c r="L314" s="108">
        <v>0.20963000000000001</v>
      </c>
      <c r="M314" s="30"/>
      <c r="N314" s="30"/>
      <c r="O314" s="30">
        <v>3</v>
      </c>
      <c r="P314" s="30">
        <v>1.2999999999999999E-2</v>
      </c>
      <c r="Q314" s="106">
        <v>3.9630000000000004E-3</v>
      </c>
      <c r="R314" s="31">
        <v>3.2</v>
      </c>
      <c r="S314" s="30"/>
      <c r="T314" s="15"/>
    </row>
    <row r="315" spans="1:20" ht="12" customHeight="1" x14ac:dyDescent="0.25">
      <c r="A315" s="15"/>
      <c r="B315" s="193"/>
      <c r="C315" s="196"/>
      <c r="D315" s="206">
        <v>40395</v>
      </c>
      <c r="E315" s="206"/>
      <c r="F315" s="36">
        <v>21.6</v>
      </c>
      <c r="G315" s="36">
        <v>91</v>
      </c>
      <c r="H315" s="30">
        <v>11.7</v>
      </c>
      <c r="I315" s="30">
        <v>8.6999999999999993</v>
      </c>
      <c r="J315" s="34">
        <v>0.246</v>
      </c>
      <c r="K315" s="30">
        <v>0.73799999999999999</v>
      </c>
      <c r="L315" s="108">
        <v>0.57298000000000004</v>
      </c>
      <c r="M315" s="30"/>
      <c r="N315" s="30"/>
      <c r="O315" s="32">
        <v>10.4</v>
      </c>
      <c r="P315" s="30" t="s">
        <v>27</v>
      </c>
      <c r="Q315" s="106" t="s">
        <v>23</v>
      </c>
      <c r="R315" s="107">
        <v>30</v>
      </c>
      <c r="S315" s="30"/>
      <c r="T315" s="15"/>
    </row>
    <row r="316" spans="1:20" ht="12" customHeight="1" x14ac:dyDescent="0.25">
      <c r="A316" s="15"/>
      <c r="B316" s="193"/>
      <c r="C316" s="196"/>
      <c r="D316" s="206">
        <v>40653</v>
      </c>
      <c r="E316" s="206"/>
      <c r="F316" s="36">
        <v>14.2</v>
      </c>
      <c r="G316" s="36">
        <v>105.9</v>
      </c>
      <c r="H316" s="30">
        <v>17.8</v>
      </c>
      <c r="I316" s="30">
        <v>8.1999999999999993</v>
      </c>
      <c r="J316" s="30">
        <v>2E-3</v>
      </c>
      <c r="K316" s="30">
        <v>5.6000000000000001E-2</v>
      </c>
      <c r="L316" s="106">
        <v>4.3479999999999998E-2</v>
      </c>
      <c r="M316" s="30"/>
      <c r="N316" s="30"/>
      <c r="O316" s="32">
        <v>4.2</v>
      </c>
      <c r="P316" s="30">
        <v>0.25700000000000001</v>
      </c>
      <c r="Q316" s="106">
        <v>7.8353999999999993E-2</v>
      </c>
      <c r="R316" s="31">
        <v>10</v>
      </c>
      <c r="S316" s="30"/>
      <c r="T316" s="15"/>
    </row>
    <row r="317" spans="1:20" ht="12" customHeight="1" x14ac:dyDescent="0.25">
      <c r="A317" s="15"/>
      <c r="B317" s="193"/>
      <c r="C317" s="196"/>
      <c r="D317" s="206">
        <v>40778</v>
      </c>
      <c r="E317" s="206"/>
      <c r="F317" s="36">
        <v>23.4</v>
      </c>
      <c r="G317" s="36">
        <v>91.2</v>
      </c>
      <c r="H317" s="30">
        <v>16.8</v>
      </c>
      <c r="I317" s="30">
        <v>8.1999999999999993</v>
      </c>
      <c r="J317" s="30">
        <v>4.0000000000000001E-3</v>
      </c>
      <c r="K317" s="30">
        <v>8.5999999999999993E-2</v>
      </c>
      <c r="L317" s="106">
        <v>6.6769999999999996E-2</v>
      </c>
      <c r="M317" s="30"/>
      <c r="N317" s="30"/>
      <c r="O317" s="30">
        <v>3.2</v>
      </c>
      <c r="P317" s="30">
        <v>8.5000000000000006E-2</v>
      </c>
      <c r="Q317" s="106">
        <v>2.5915000000000001E-2</v>
      </c>
      <c r="R317" s="31">
        <v>10.4</v>
      </c>
      <c r="S317" s="30"/>
      <c r="T317" s="15"/>
    </row>
    <row r="318" spans="1:20" ht="12" customHeight="1" x14ac:dyDescent="0.25">
      <c r="A318" s="15"/>
      <c r="B318" s="193"/>
      <c r="C318" s="196"/>
      <c r="D318" s="202">
        <v>41022</v>
      </c>
      <c r="E318" s="202"/>
      <c r="F318" s="37">
        <v>11.6</v>
      </c>
      <c r="G318" s="37">
        <v>109</v>
      </c>
      <c r="H318" s="37">
        <v>10.6</v>
      </c>
      <c r="I318" s="38">
        <v>8.1999999999999993</v>
      </c>
      <c r="J318" s="39" t="s">
        <v>101</v>
      </c>
      <c r="K318" s="39" t="s">
        <v>102</v>
      </c>
      <c r="L318" s="39">
        <v>3.9E-2</v>
      </c>
      <c r="M318" s="41"/>
      <c r="N318" s="42"/>
      <c r="O318" s="38">
        <v>3</v>
      </c>
      <c r="P318" s="39">
        <v>9.5600000000000004E-2</v>
      </c>
      <c r="Q318" s="40">
        <v>2.9106154258813178E-2</v>
      </c>
      <c r="R318" s="38">
        <v>6</v>
      </c>
      <c r="S318" s="118"/>
      <c r="T318" s="15"/>
    </row>
    <row r="319" spans="1:20" ht="12" customHeight="1" x14ac:dyDescent="0.25">
      <c r="A319" s="15"/>
      <c r="B319" s="193"/>
      <c r="C319" s="196"/>
      <c r="D319" s="202">
        <v>41141</v>
      </c>
      <c r="E319" s="202"/>
      <c r="F319" s="37">
        <v>23.1</v>
      </c>
      <c r="G319" s="37">
        <v>91.1</v>
      </c>
      <c r="H319" s="37">
        <v>7.5</v>
      </c>
      <c r="I319" s="38">
        <v>8.1</v>
      </c>
      <c r="J319" s="39">
        <v>6.0000000000000001E-3</v>
      </c>
      <c r="K319" s="39">
        <v>0.151</v>
      </c>
      <c r="L319" s="39">
        <v>0.11700000000000001</v>
      </c>
      <c r="M319" s="109"/>
      <c r="N319" s="43"/>
      <c r="O319" s="38">
        <v>4.5</v>
      </c>
      <c r="P319" s="39">
        <v>9.2200000000000004E-2</v>
      </c>
      <c r="Q319" s="40">
        <v>2.8070998145006014E-2</v>
      </c>
      <c r="R319" s="38">
        <v>12.4</v>
      </c>
      <c r="S319" s="118"/>
      <c r="T319" s="15"/>
    </row>
    <row r="320" spans="1:20" ht="12" customHeight="1" x14ac:dyDescent="0.25">
      <c r="A320" s="15"/>
      <c r="B320" s="15"/>
      <c r="C320" s="15"/>
      <c r="D320" s="202">
        <v>41393</v>
      </c>
      <c r="E320" s="202"/>
      <c r="F320" s="44">
        <v>15.8</v>
      </c>
      <c r="G320" s="44">
        <v>106.3</v>
      </c>
      <c r="H320" s="44">
        <v>8.1</v>
      </c>
      <c r="I320" s="45">
        <v>8.1999999999999993</v>
      </c>
      <c r="J320" s="46" t="s">
        <v>101</v>
      </c>
      <c r="K320" s="46" t="s">
        <v>102</v>
      </c>
      <c r="L320" s="39" t="s">
        <v>103</v>
      </c>
      <c r="M320" s="49"/>
      <c r="N320" s="47"/>
      <c r="O320" s="44">
        <v>5.3</v>
      </c>
      <c r="P320" s="46">
        <v>0.114</v>
      </c>
      <c r="Q320" s="40">
        <v>3.4708175580593123E-2</v>
      </c>
      <c r="R320" s="44">
        <v>11.2</v>
      </c>
      <c r="S320" s="119"/>
      <c r="T320" s="15"/>
    </row>
    <row r="321" spans="1:20" ht="12" customHeight="1" x14ac:dyDescent="0.25">
      <c r="A321" s="15"/>
      <c r="B321" s="15"/>
      <c r="C321" s="15"/>
      <c r="D321" s="202">
        <v>41514</v>
      </c>
      <c r="E321" s="202"/>
      <c r="F321" s="44">
        <v>17.8</v>
      </c>
      <c r="G321" s="44">
        <v>77.8</v>
      </c>
      <c r="H321" s="44">
        <v>7.8</v>
      </c>
      <c r="I321" s="38">
        <v>8</v>
      </c>
      <c r="J321" s="39">
        <v>3.5000000000000003E-2</v>
      </c>
      <c r="K321" s="39">
        <v>0.82899999999999996</v>
      </c>
      <c r="L321" s="46">
        <v>0.64400000000000002</v>
      </c>
      <c r="M321" s="49"/>
      <c r="N321" s="39"/>
      <c r="O321" s="38">
        <v>6</v>
      </c>
      <c r="P321" s="39">
        <v>0.34</v>
      </c>
      <c r="Q321" s="40">
        <v>0.10351561138071631</v>
      </c>
      <c r="R321" s="38">
        <v>30.8</v>
      </c>
      <c r="S321" s="118"/>
      <c r="T321" s="15"/>
    </row>
    <row r="322" spans="1:20" ht="12" customHeight="1" x14ac:dyDescent="0.25">
      <c r="A322" s="15"/>
      <c r="B322" s="15"/>
      <c r="C322" s="15"/>
      <c r="D322" s="202">
        <v>41751</v>
      </c>
      <c r="E322" s="202"/>
      <c r="F322" s="44">
        <v>13.6</v>
      </c>
      <c r="G322" s="44">
        <v>98.5</v>
      </c>
      <c r="H322" s="44">
        <v>15.5</v>
      </c>
      <c r="I322" s="38">
        <v>8</v>
      </c>
      <c r="J322" s="39">
        <v>2E-3</v>
      </c>
      <c r="K322" s="39">
        <v>5.3999999999999999E-2</v>
      </c>
      <c r="L322" s="46"/>
      <c r="M322" s="49"/>
      <c r="N322" s="50"/>
      <c r="O322" s="38">
        <v>1.9</v>
      </c>
      <c r="P322" s="39" t="s">
        <v>102</v>
      </c>
      <c r="Q322" s="40"/>
      <c r="R322" s="38">
        <v>4.8</v>
      </c>
      <c r="S322" s="51"/>
      <c r="T322" s="15"/>
    </row>
    <row r="323" spans="1:20" ht="12" customHeight="1" x14ac:dyDescent="0.25">
      <c r="A323" s="15"/>
      <c r="B323" s="15"/>
      <c r="C323" s="15"/>
      <c r="D323" s="202">
        <v>41877</v>
      </c>
      <c r="E323" s="202"/>
      <c r="F323" s="44">
        <v>17.7</v>
      </c>
      <c r="G323" s="44">
        <v>92.8</v>
      </c>
      <c r="H323" s="44">
        <v>12.3</v>
      </c>
      <c r="I323" s="38">
        <v>8.1</v>
      </c>
      <c r="J323" s="39">
        <v>3.0000000000000001E-3</v>
      </c>
      <c r="K323" s="39">
        <v>7.0000000000000007E-2</v>
      </c>
      <c r="L323" s="46"/>
      <c r="M323" s="49"/>
      <c r="N323" s="50"/>
      <c r="O323" s="38">
        <v>6.4</v>
      </c>
      <c r="P323" s="39" t="s">
        <v>102</v>
      </c>
      <c r="Q323" s="40"/>
      <c r="R323" s="38">
        <v>27.2</v>
      </c>
      <c r="S323" s="51"/>
      <c r="T323" s="15"/>
    </row>
    <row r="324" spans="1:20" ht="12" customHeight="1" x14ac:dyDescent="0.25">
      <c r="A324" s="15"/>
      <c r="B324" s="52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54"/>
      <c r="T324" s="15"/>
    </row>
    <row r="325" spans="1:20" ht="20.100000000000001" customHeight="1" x14ac:dyDescent="0.25">
      <c r="A325" s="198" t="s">
        <v>244</v>
      </c>
      <c r="B325" s="198"/>
      <c r="C325" s="12"/>
      <c r="D325" s="11"/>
      <c r="E325" s="11"/>
      <c r="F325" s="11"/>
      <c r="G325" s="11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" customHeight="1" x14ac:dyDescent="0.25">
      <c r="A326" s="12" t="s">
        <v>248</v>
      </c>
      <c r="B326" s="12"/>
      <c r="C326" s="12"/>
      <c r="D326" s="11"/>
      <c r="E326" s="11"/>
      <c r="F326" s="11"/>
      <c r="G326" s="11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" customHeight="1" x14ac:dyDescent="0.25">
      <c r="A327" s="17" t="s">
        <v>245</v>
      </c>
      <c r="B327" s="197" t="s">
        <v>246</v>
      </c>
      <c r="C327" s="197"/>
      <c r="D327" s="208" t="s">
        <v>4</v>
      </c>
      <c r="E327" s="208"/>
      <c r="F327" s="18" t="s">
        <v>1</v>
      </c>
      <c r="G327" s="18"/>
      <c r="H327" s="18" t="s">
        <v>2</v>
      </c>
      <c r="I327" s="19"/>
      <c r="J327" s="19"/>
      <c r="K327" s="19"/>
      <c r="L327" s="19"/>
      <c r="M327" s="18" t="s">
        <v>3</v>
      </c>
      <c r="N327" s="18" t="s">
        <v>3</v>
      </c>
      <c r="O327" s="19"/>
      <c r="P327" s="19"/>
      <c r="Q327" s="19"/>
      <c r="R327" s="19"/>
      <c r="S327" s="18" t="s">
        <v>2</v>
      </c>
      <c r="T327" s="15"/>
    </row>
    <row r="328" spans="1:20" ht="12" customHeight="1" x14ac:dyDescent="0.25">
      <c r="A328" s="17" t="s">
        <v>5</v>
      </c>
      <c r="B328" s="20">
        <v>15000</v>
      </c>
      <c r="C328" s="21" t="s">
        <v>318</v>
      </c>
      <c r="D328" s="208"/>
      <c r="E328" s="208"/>
      <c r="F328" s="22" t="s">
        <v>6</v>
      </c>
      <c r="G328" s="22" t="s">
        <v>7</v>
      </c>
      <c r="H328" s="22" t="s">
        <v>319</v>
      </c>
      <c r="I328" s="22" t="s">
        <v>8</v>
      </c>
      <c r="J328" s="22" t="s">
        <v>320</v>
      </c>
      <c r="K328" s="22" t="s">
        <v>321</v>
      </c>
      <c r="L328" s="22" t="s">
        <v>322</v>
      </c>
      <c r="M328" s="22" t="s">
        <v>323</v>
      </c>
      <c r="N328" s="22" t="s">
        <v>9</v>
      </c>
      <c r="O328" s="22" t="s">
        <v>324</v>
      </c>
      <c r="P328" s="22" t="s">
        <v>325</v>
      </c>
      <c r="Q328" s="22" t="s">
        <v>326</v>
      </c>
      <c r="R328" s="22" t="s">
        <v>327</v>
      </c>
      <c r="S328" s="22" t="s">
        <v>10</v>
      </c>
      <c r="T328" s="15"/>
    </row>
    <row r="329" spans="1:20" ht="12" customHeight="1" x14ac:dyDescent="0.25">
      <c r="A329" s="17" t="s">
        <v>11</v>
      </c>
      <c r="B329" s="20">
        <v>19500</v>
      </c>
      <c r="C329" s="21" t="s">
        <v>328</v>
      </c>
      <c r="D329" s="208"/>
      <c r="E329" s="208"/>
      <c r="F329" s="18" t="s">
        <v>12</v>
      </c>
      <c r="G329" s="18"/>
      <c r="H329" s="18" t="s">
        <v>13</v>
      </c>
      <c r="I329" s="18"/>
      <c r="J329" s="18" t="s">
        <v>13</v>
      </c>
      <c r="K329" s="18" t="s">
        <v>13</v>
      </c>
      <c r="L329" s="18" t="s">
        <v>13</v>
      </c>
      <c r="M329" s="18" t="s">
        <v>13</v>
      </c>
      <c r="N329" s="18" t="s">
        <v>13</v>
      </c>
      <c r="O329" s="18" t="s">
        <v>13</v>
      </c>
      <c r="P329" s="18" t="s">
        <v>13</v>
      </c>
      <c r="Q329" s="18" t="s">
        <v>13</v>
      </c>
      <c r="R329" s="18" t="s">
        <v>13</v>
      </c>
      <c r="S329" s="18" t="s">
        <v>13</v>
      </c>
      <c r="T329" s="15"/>
    </row>
    <row r="330" spans="1:20" ht="12" customHeight="1" x14ac:dyDescent="0.25">
      <c r="A330" s="17" t="s">
        <v>14</v>
      </c>
      <c r="B330" s="23" t="s">
        <v>15</v>
      </c>
      <c r="C330" s="24"/>
      <c r="D330" s="200" t="s">
        <v>19</v>
      </c>
      <c r="E330" s="200"/>
      <c r="F330" s="201" t="s">
        <v>16</v>
      </c>
      <c r="G330" s="201" t="s">
        <v>16</v>
      </c>
      <c r="H330" s="25" t="s">
        <v>17</v>
      </c>
      <c r="I330" s="25" t="s">
        <v>18</v>
      </c>
      <c r="J330" s="26"/>
      <c r="K330" s="190" t="s">
        <v>16</v>
      </c>
      <c r="L330" s="26"/>
      <c r="M330" s="26"/>
      <c r="N330" s="25">
        <v>9.1999999999999998E-2</v>
      </c>
      <c r="O330" s="25">
        <v>3.8</v>
      </c>
      <c r="P330" s="201" t="s">
        <v>16</v>
      </c>
      <c r="Q330" s="26"/>
      <c r="R330" s="27">
        <v>20</v>
      </c>
      <c r="S330" s="25">
        <v>1.4E-2</v>
      </c>
      <c r="T330" s="15"/>
    </row>
    <row r="331" spans="1:20" ht="12" customHeight="1" x14ac:dyDescent="0.25">
      <c r="A331" s="17" t="s">
        <v>20</v>
      </c>
      <c r="B331" s="23" t="s">
        <v>21</v>
      </c>
      <c r="C331" s="24" t="s">
        <v>247</v>
      </c>
      <c r="D331" s="204" t="s">
        <v>22</v>
      </c>
      <c r="E331" s="204"/>
      <c r="F331" s="201"/>
      <c r="G331" s="201"/>
      <c r="H331" s="26"/>
      <c r="I331" s="26"/>
      <c r="J331" s="28">
        <v>2.5000000000000001E-2</v>
      </c>
      <c r="K331" s="191"/>
      <c r="L331" s="26"/>
      <c r="M331" s="28">
        <v>5.0000000000000001E-3</v>
      </c>
      <c r="N331" s="26"/>
      <c r="O331" s="26"/>
      <c r="P331" s="201"/>
      <c r="Q331" s="26"/>
      <c r="R331" s="26"/>
      <c r="S331" s="26"/>
      <c r="T331" s="15"/>
    </row>
    <row r="332" spans="1:20" ht="12" customHeight="1" x14ac:dyDescent="0.25">
      <c r="A332" s="35"/>
      <c r="B332" s="142"/>
      <c r="C332" s="143"/>
      <c r="D332" s="205" t="s">
        <v>186</v>
      </c>
      <c r="E332" s="205"/>
      <c r="F332" s="201"/>
      <c r="G332" s="201"/>
      <c r="H332" s="26"/>
      <c r="I332" s="26"/>
      <c r="J332" s="26"/>
      <c r="K332" s="192"/>
      <c r="L332" s="29">
        <v>0.16</v>
      </c>
      <c r="M332" s="26"/>
      <c r="N332" s="26"/>
      <c r="O332" s="26"/>
      <c r="P332" s="201"/>
      <c r="Q332" s="29">
        <v>0.14000000000000001</v>
      </c>
      <c r="R332" s="26"/>
      <c r="S332" s="26"/>
      <c r="T332" s="15"/>
    </row>
    <row r="333" spans="1:20" ht="12" customHeight="1" x14ac:dyDescent="0.25">
      <c r="A333" s="35"/>
      <c r="B333" s="142"/>
      <c r="C333" s="142"/>
      <c r="D333" s="206">
        <v>39548</v>
      </c>
      <c r="E333" s="206"/>
      <c r="F333" s="30">
        <v>12.5</v>
      </c>
      <c r="G333" s="30">
        <v>89.1</v>
      </c>
      <c r="H333" s="30">
        <v>12.25</v>
      </c>
      <c r="I333" s="30">
        <v>8.1999999999999993</v>
      </c>
      <c r="J333" s="34">
        <v>0.93600000000000005</v>
      </c>
      <c r="K333" s="30">
        <v>23.4</v>
      </c>
      <c r="L333" s="110">
        <v>18.2</v>
      </c>
      <c r="M333" s="105" t="s">
        <v>110</v>
      </c>
      <c r="N333" s="30" t="s">
        <v>24</v>
      </c>
      <c r="O333" s="32">
        <v>9.8000000000000007</v>
      </c>
      <c r="P333" s="30">
        <v>0.52600000000000002</v>
      </c>
      <c r="Q333" s="110">
        <v>0.16</v>
      </c>
      <c r="R333" s="30">
        <v>13.2</v>
      </c>
      <c r="S333" s="30" t="s">
        <v>110</v>
      </c>
      <c r="T333" s="15"/>
    </row>
    <row r="334" spans="1:20" ht="12" customHeight="1" x14ac:dyDescent="0.25">
      <c r="A334" s="15"/>
      <c r="B334" s="15"/>
      <c r="C334" s="15"/>
      <c r="D334" s="206">
        <v>39681</v>
      </c>
      <c r="E334" s="206"/>
      <c r="F334" s="30">
        <v>22.8</v>
      </c>
      <c r="G334" s="30">
        <v>70.3</v>
      </c>
      <c r="H334" s="30">
        <v>15.21</v>
      </c>
      <c r="I334" s="30">
        <v>8.8000000000000007</v>
      </c>
      <c r="J334" s="30"/>
      <c r="K334" s="30">
        <v>9.6000000000000002E-2</v>
      </c>
      <c r="L334" s="110">
        <v>0.28699999999999998</v>
      </c>
      <c r="M334" s="30"/>
      <c r="N334" s="30"/>
      <c r="O334" s="32">
        <v>6.8</v>
      </c>
      <c r="P334" s="30">
        <v>0.24099999999999999</v>
      </c>
      <c r="Q334" s="30">
        <v>7.2999999999999995E-2</v>
      </c>
      <c r="R334" s="32">
        <v>26.4</v>
      </c>
      <c r="S334" s="30"/>
      <c r="T334" s="15"/>
    </row>
    <row r="335" spans="1:20" ht="12" customHeight="1" x14ac:dyDescent="0.25">
      <c r="A335" s="15"/>
      <c r="B335" s="193" t="s">
        <v>26</v>
      </c>
      <c r="C335" s="193"/>
      <c r="D335" s="206">
        <v>39912</v>
      </c>
      <c r="E335" s="206"/>
      <c r="F335" s="30">
        <v>19.600000000000001</v>
      </c>
      <c r="G335" s="30">
        <v>88.4</v>
      </c>
      <c r="H335" s="30">
        <v>14.31</v>
      </c>
      <c r="I335" s="30">
        <v>8</v>
      </c>
      <c r="J335" s="34">
        <v>0.187</v>
      </c>
      <c r="K335" s="30">
        <v>4.49</v>
      </c>
      <c r="L335" s="110">
        <v>3.4860000000000002</v>
      </c>
      <c r="M335" s="30"/>
      <c r="N335" s="30"/>
      <c r="O335" s="32">
        <v>37.1</v>
      </c>
      <c r="P335" s="30">
        <v>1.31</v>
      </c>
      <c r="Q335" s="110">
        <v>0.39900000000000002</v>
      </c>
      <c r="R335" s="32">
        <v>119</v>
      </c>
      <c r="S335" s="30"/>
      <c r="T335" s="15"/>
    </row>
    <row r="336" spans="1:20" ht="12" customHeight="1" x14ac:dyDescent="0.25">
      <c r="A336" s="15"/>
      <c r="B336" s="193"/>
      <c r="C336" s="193"/>
      <c r="D336" s="206">
        <v>40060</v>
      </c>
      <c r="E336" s="206"/>
      <c r="F336" s="30">
        <v>19.100000000000001</v>
      </c>
      <c r="G336" s="30">
        <v>98.1</v>
      </c>
      <c r="H336" s="32">
        <v>7.69</v>
      </c>
      <c r="I336" s="30">
        <v>7.6</v>
      </c>
      <c r="J336" s="34">
        <v>0.04</v>
      </c>
      <c r="K336" s="30">
        <v>1.01</v>
      </c>
      <c r="L336" s="110">
        <v>0.78415999999999997</v>
      </c>
      <c r="M336" s="30"/>
      <c r="N336" s="30"/>
      <c r="O336" s="32">
        <v>9.4</v>
      </c>
      <c r="P336" s="30">
        <v>0.55900000000000005</v>
      </c>
      <c r="Q336" s="110">
        <v>0.17</v>
      </c>
      <c r="R336" s="32">
        <v>42.4</v>
      </c>
      <c r="S336" s="30"/>
      <c r="T336" s="15"/>
    </row>
    <row r="337" spans="1:20" ht="12" customHeight="1" x14ac:dyDescent="0.25">
      <c r="A337" s="15"/>
      <c r="B337" s="193"/>
      <c r="C337" s="193"/>
      <c r="D337" s="206">
        <v>40296</v>
      </c>
      <c r="E337" s="206"/>
      <c r="F337" s="30">
        <v>15.7</v>
      </c>
      <c r="G337" s="30">
        <v>96</v>
      </c>
      <c r="H337" s="30">
        <v>11.7</v>
      </c>
      <c r="I337" s="30">
        <v>8.6</v>
      </c>
      <c r="J337" s="34">
        <v>0.56799999999999995</v>
      </c>
      <c r="K337" s="30">
        <v>1.7</v>
      </c>
      <c r="L337" s="110">
        <v>1.3198799999999999</v>
      </c>
      <c r="M337" s="30"/>
      <c r="N337" s="30"/>
      <c r="O337" s="32">
        <v>7.6</v>
      </c>
      <c r="P337" s="30">
        <v>0.86699999999999999</v>
      </c>
      <c r="Q337" s="110">
        <v>0.26400000000000001</v>
      </c>
      <c r="R337" s="32">
        <v>44</v>
      </c>
      <c r="S337" s="30"/>
      <c r="T337" s="15"/>
    </row>
    <row r="338" spans="1:20" ht="12" customHeight="1" x14ac:dyDescent="0.25">
      <c r="A338" s="15"/>
      <c r="B338" s="193"/>
      <c r="C338" s="193"/>
      <c r="D338" s="206">
        <v>40395</v>
      </c>
      <c r="E338" s="206"/>
      <c r="F338" s="33">
        <v>21.1</v>
      </c>
      <c r="G338" s="33">
        <v>82.6</v>
      </c>
      <c r="H338" s="32">
        <v>4.2</v>
      </c>
      <c r="I338" s="30">
        <v>7.7</v>
      </c>
      <c r="J338" s="34">
        <v>4.1000000000000002E-2</v>
      </c>
      <c r="K338" s="30">
        <v>0.98899999999999999</v>
      </c>
      <c r="L338" s="110">
        <v>0.76785999999999999</v>
      </c>
      <c r="M338" s="30"/>
      <c r="N338" s="30"/>
      <c r="O338" s="30">
        <v>3.2</v>
      </c>
      <c r="P338" s="30">
        <v>0.54600000000000004</v>
      </c>
      <c r="Q338" s="110">
        <v>0.16600000000000001</v>
      </c>
      <c r="R338" s="30">
        <v>17.2</v>
      </c>
      <c r="S338" s="30"/>
      <c r="T338" s="15"/>
    </row>
    <row r="339" spans="1:20" ht="12" customHeight="1" x14ac:dyDescent="0.25">
      <c r="A339" s="15"/>
      <c r="B339" s="193"/>
      <c r="C339" s="193"/>
      <c r="D339" s="206">
        <v>40653</v>
      </c>
      <c r="E339" s="206"/>
      <c r="F339" s="33">
        <v>17.8</v>
      </c>
      <c r="G339" s="33">
        <v>97.1</v>
      </c>
      <c r="H339" s="30">
        <v>24</v>
      </c>
      <c r="I339" s="30">
        <v>8.9</v>
      </c>
      <c r="J339" s="30" t="s">
        <v>23</v>
      </c>
      <c r="K339" s="30" t="s">
        <v>24</v>
      </c>
      <c r="L339" s="30" t="s">
        <v>25</v>
      </c>
      <c r="M339" s="30"/>
      <c r="N339" s="30"/>
      <c r="O339" s="32">
        <v>5.5</v>
      </c>
      <c r="P339" s="30">
        <v>0.33</v>
      </c>
      <c r="Q339" s="30">
        <v>0.10100000000000001</v>
      </c>
      <c r="R339" s="30">
        <v>17.600000000000001</v>
      </c>
      <c r="S339" s="30"/>
      <c r="T339" s="15"/>
    </row>
    <row r="340" spans="1:20" ht="12" customHeight="1" x14ac:dyDescent="0.25">
      <c r="A340" s="15"/>
      <c r="B340" s="193"/>
      <c r="C340" s="193"/>
      <c r="D340" s="206">
        <v>40778</v>
      </c>
      <c r="E340" s="206"/>
      <c r="F340" s="33">
        <v>24.5</v>
      </c>
      <c r="G340" s="33">
        <v>95.9</v>
      </c>
      <c r="H340" s="32">
        <v>8.9</v>
      </c>
      <c r="I340" s="30">
        <v>8.1</v>
      </c>
      <c r="J340" s="34">
        <v>2.7E-2</v>
      </c>
      <c r="K340" s="30">
        <v>0.64200000000000002</v>
      </c>
      <c r="L340" s="110">
        <v>0.49845</v>
      </c>
      <c r="M340" s="30"/>
      <c r="N340" s="30"/>
      <c r="O340" s="30">
        <v>2.4</v>
      </c>
      <c r="P340" s="30">
        <v>0.26300000000000001</v>
      </c>
      <c r="Q340" s="30">
        <v>0.08</v>
      </c>
      <c r="R340" s="30">
        <v>9.6</v>
      </c>
      <c r="S340" s="30"/>
      <c r="T340" s="15"/>
    </row>
    <row r="341" spans="1:20" ht="12" customHeight="1" x14ac:dyDescent="0.25">
      <c r="A341" s="15"/>
      <c r="B341" s="193"/>
      <c r="C341" s="193"/>
      <c r="D341" s="202">
        <v>41022</v>
      </c>
      <c r="E341" s="202"/>
      <c r="F341" s="37">
        <v>16.7</v>
      </c>
      <c r="G341" s="37">
        <v>100.5</v>
      </c>
      <c r="H341" s="37">
        <v>10.7</v>
      </c>
      <c r="I341" s="38">
        <v>9.1</v>
      </c>
      <c r="J341" s="39">
        <v>3.1E-2</v>
      </c>
      <c r="K341" s="39">
        <v>9.2999999999999999E-2</v>
      </c>
      <c r="L341" s="39">
        <v>7.1999999999999995E-2</v>
      </c>
      <c r="M341" s="41"/>
      <c r="N341" s="42"/>
      <c r="O341" s="38">
        <v>8.1</v>
      </c>
      <c r="P341" s="39">
        <v>0.36599999999999999</v>
      </c>
      <c r="Q341" s="40">
        <v>0.11143151107453579</v>
      </c>
      <c r="R341" s="38">
        <v>16</v>
      </c>
      <c r="S341" s="51"/>
      <c r="T341" s="15"/>
    </row>
    <row r="342" spans="1:20" ht="12" customHeight="1" x14ac:dyDescent="0.25">
      <c r="A342" s="15"/>
      <c r="B342" s="79"/>
      <c r="C342" s="80"/>
      <c r="D342" s="202">
        <v>41141</v>
      </c>
      <c r="E342" s="202"/>
      <c r="F342" s="37">
        <v>24.9</v>
      </c>
      <c r="G342" s="37">
        <v>102.6</v>
      </c>
      <c r="H342" s="37">
        <v>4.9000000000000004</v>
      </c>
      <c r="I342" s="38">
        <v>7.7</v>
      </c>
      <c r="J342" s="39">
        <v>5.0000000000000001E-3</v>
      </c>
      <c r="K342" s="39">
        <v>0.11899999999999999</v>
      </c>
      <c r="L342" s="39">
        <v>9.1999999999999998E-2</v>
      </c>
      <c r="M342" s="109"/>
      <c r="N342" s="43"/>
      <c r="O342" s="38">
        <v>6</v>
      </c>
      <c r="P342" s="39">
        <v>1.0900000000000001</v>
      </c>
      <c r="Q342" s="40">
        <v>0.3318588717793553</v>
      </c>
      <c r="R342" s="38">
        <v>33.200000000000003</v>
      </c>
      <c r="S342" s="51"/>
      <c r="T342" s="15"/>
    </row>
    <row r="343" spans="1:20" ht="12" customHeight="1" x14ac:dyDescent="0.25">
      <c r="A343" s="15"/>
      <c r="B343" s="79"/>
      <c r="C343" s="80"/>
      <c r="D343" s="202">
        <v>41393</v>
      </c>
      <c r="E343" s="202"/>
      <c r="F343" s="44">
        <v>15.1</v>
      </c>
      <c r="G343" s="44">
        <v>76.2</v>
      </c>
      <c r="H343" s="44">
        <v>7.4</v>
      </c>
      <c r="I343" s="45">
        <v>7.9</v>
      </c>
      <c r="J343" s="46">
        <v>7.0000000000000007E-2</v>
      </c>
      <c r="K343" s="46">
        <v>1.65</v>
      </c>
      <c r="L343" s="46">
        <v>1.2809999999999999</v>
      </c>
      <c r="M343" s="49"/>
      <c r="N343" s="47"/>
      <c r="O343" s="44">
        <v>10.1</v>
      </c>
      <c r="P343" s="46">
        <v>0.435</v>
      </c>
      <c r="Q343" s="40">
        <v>0.13243909103121057</v>
      </c>
      <c r="R343" s="44">
        <v>37.6</v>
      </c>
      <c r="S343" s="51"/>
      <c r="T343" s="15"/>
    </row>
    <row r="344" spans="1:20" ht="12" customHeight="1" x14ac:dyDescent="0.25">
      <c r="A344" s="15"/>
      <c r="B344" s="79"/>
      <c r="C344" s="80"/>
      <c r="D344" s="202">
        <v>41514</v>
      </c>
      <c r="E344" s="202"/>
      <c r="F344" s="44">
        <v>20.7</v>
      </c>
      <c r="G344" s="44">
        <v>97.5</v>
      </c>
      <c r="H344" s="44">
        <v>8.6</v>
      </c>
      <c r="I344" s="38">
        <v>8.1</v>
      </c>
      <c r="J344" s="39">
        <v>3.9E-2</v>
      </c>
      <c r="K344" s="39">
        <v>0.94099999999999995</v>
      </c>
      <c r="L344" s="46">
        <v>0.73099999999999998</v>
      </c>
      <c r="M344" s="49"/>
      <c r="N344" s="39"/>
      <c r="O344" s="38">
        <v>6.1</v>
      </c>
      <c r="P344" s="39">
        <v>0.879</v>
      </c>
      <c r="Q344" s="40">
        <v>0.26761830118720481</v>
      </c>
      <c r="R344" s="38">
        <v>13.2</v>
      </c>
      <c r="S344" s="51"/>
      <c r="T344" s="15"/>
    </row>
    <row r="345" spans="1:20" ht="12" customHeight="1" x14ac:dyDescent="0.25">
      <c r="A345" s="15"/>
      <c r="B345" s="79"/>
      <c r="C345" s="80"/>
      <c r="D345" s="202">
        <v>41751</v>
      </c>
      <c r="E345" s="202"/>
      <c r="F345" s="44">
        <v>17.5</v>
      </c>
      <c r="G345" s="44">
        <v>89.1</v>
      </c>
      <c r="H345" s="44">
        <v>34</v>
      </c>
      <c r="I345" s="38">
        <v>9.6</v>
      </c>
      <c r="J345" s="39">
        <v>7.5999999999999998E-2</v>
      </c>
      <c r="K345" s="39" t="s">
        <v>102</v>
      </c>
      <c r="L345" s="46"/>
      <c r="M345" s="49"/>
      <c r="N345" s="50"/>
      <c r="O345" s="38">
        <v>42.2</v>
      </c>
      <c r="P345" s="39">
        <v>1.26</v>
      </c>
      <c r="Q345" s="40"/>
      <c r="R345" s="38">
        <v>64</v>
      </c>
      <c r="S345" s="51"/>
      <c r="T345" s="15"/>
    </row>
    <row r="346" spans="1:20" ht="12" customHeight="1" x14ac:dyDescent="0.25">
      <c r="A346" s="15"/>
      <c r="B346" s="79"/>
      <c r="C346" s="80"/>
      <c r="D346" s="202">
        <v>41877</v>
      </c>
      <c r="E346" s="202"/>
      <c r="F346" s="44">
        <v>16.899999999999999</v>
      </c>
      <c r="G346" s="44">
        <v>95.1</v>
      </c>
      <c r="H346" s="44">
        <v>5.5</v>
      </c>
      <c r="I346" s="38">
        <v>7.7</v>
      </c>
      <c r="J346" s="39">
        <v>1.7000000000000001E-2</v>
      </c>
      <c r="K346" s="39">
        <v>0.41599999999999998</v>
      </c>
      <c r="L346" s="46"/>
      <c r="M346" s="49"/>
      <c r="N346" s="50"/>
      <c r="O346" s="38">
        <v>6.5</v>
      </c>
      <c r="P346" s="39">
        <v>0.81100000000000005</v>
      </c>
      <c r="Q346" s="40"/>
      <c r="R346" s="38">
        <v>28</v>
      </c>
      <c r="S346" s="51"/>
      <c r="T346" s="15"/>
    </row>
    <row r="347" spans="1:20" ht="12" customHeight="1" x14ac:dyDescent="0.25">
      <c r="A347" s="15"/>
      <c r="B347" s="52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54"/>
      <c r="T347" s="15"/>
    </row>
    <row r="348" spans="1:20" ht="20.100000000000001" customHeight="1" x14ac:dyDescent="0.25">
      <c r="A348" s="198" t="s">
        <v>232</v>
      </c>
      <c r="B348" s="198"/>
      <c r="C348" s="12"/>
      <c r="D348" s="11"/>
      <c r="E348" s="11"/>
      <c r="F348" s="11"/>
      <c r="G348" s="11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" customHeight="1" x14ac:dyDescent="0.25">
      <c r="A349" s="12" t="s">
        <v>234</v>
      </c>
      <c r="B349" s="12"/>
      <c r="C349" s="12"/>
      <c r="D349" s="11"/>
      <c r="E349" s="11"/>
      <c r="F349" s="11"/>
      <c r="G349" s="11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" customHeight="1" x14ac:dyDescent="0.25">
      <c r="A350" s="17" t="s">
        <v>232</v>
      </c>
      <c r="B350" s="197" t="s">
        <v>233</v>
      </c>
      <c r="C350" s="197"/>
      <c r="D350" s="199" t="s">
        <v>4</v>
      </c>
      <c r="E350" s="199"/>
      <c r="F350" s="18" t="s">
        <v>1</v>
      </c>
      <c r="G350" s="18"/>
      <c r="H350" s="18" t="s">
        <v>2</v>
      </c>
      <c r="I350" s="19"/>
      <c r="J350" s="19"/>
      <c r="K350" s="19"/>
      <c r="L350" s="19"/>
      <c r="M350" s="18" t="s">
        <v>3</v>
      </c>
      <c r="N350" s="18" t="s">
        <v>3</v>
      </c>
      <c r="O350" s="19"/>
      <c r="P350" s="19"/>
      <c r="Q350" s="19"/>
      <c r="R350" s="19"/>
      <c r="S350" s="18" t="s">
        <v>2</v>
      </c>
      <c r="T350" s="15"/>
    </row>
    <row r="351" spans="1:20" ht="12" customHeight="1" x14ac:dyDescent="0.25">
      <c r="A351" s="17" t="s">
        <v>5</v>
      </c>
      <c r="B351" s="20">
        <v>1865</v>
      </c>
      <c r="C351" s="21" t="s">
        <v>318</v>
      </c>
      <c r="D351" s="199"/>
      <c r="E351" s="199"/>
      <c r="F351" s="22" t="s">
        <v>6</v>
      </c>
      <c r="G351" s="22" t="s">
        <v>7</v>
      </c>
      <c r="H351" s="22" t="s">
        <v>319</v>
      </c>
      <c r="I351" s="22" t="s">
        <v>8</v>
      </c>
      <c r="J351" s="22" t="s">
        <v>320</v>
      </c>
      <c r="K351" s="22" t="s">
        <v>321</v>
      </c>
      <c r="L351" s="22" t="s">
        <v>322</v>
      </c>
      <c r="M351" s="22" t="s">
        <v>323</v>
      </c>
      <c r="N351" s="22" t="s">
        <v>9</v>
      </c>
      <c r="O351" s="22" t="s">
        <v>324</v>
      </c>
      <c r="P351" s="22" t="s">
        <v>325</v>
      </c>
      <c r="Q351" s="22" t="s">
        <v>326</v>
      </c>
      <c r="R351" s="22" t="s">
        <v>327</v>
      </c>
      <c r="S351" s="22" t="s">
        <v>10</v>
      </c>
      <c r="T351" s="15"/>
    </row>
    <row r="352" spans="1:20" ht="12" customHeight="1" x14ac:dyDescent="0.25">
      <c r="A352" s="17" t="s">
        <v>11</v>
      </c>
      <c r="B352" s="20">
        <v>2345</v>
      </c>
      <c r="C352" s="21" t="s">
        <v>328</v>
      </c>
      <c r="D352" s="199"/>
      <c r="E352" s="199"/>
      <c r="F352" s="18" t="s">
        <v>12</v>
      </c>
      <c r="G352" s="18"/>
      <c r="H352" s="18" t="s">
        <v>13</v>
      </c>
      <c r="I352" s="18"/>
      <c r="J352" s="18" t="s">
        <v>13</v>
      </c>
      <c r="K352" s="18" t="s">
        <v>13</v>
      </c>
      <c r="L352" s="18" t="s">
        <v>13</v>
      </c>
      <c r="M352" s="18" t="s">
        <v>13</v>
      </c>
      <c r="N352" s="18" t="s">
        <v>13</v>
      </c>
      <c r="O352" s="18" t="s">
        <v>13</v>
      </c>
      <c r="P352" s="18" t="s">
        <v>13</v>
      </c>
      <c r="Q352" s="18" t="s">
        <v>13</v>
      </c>
      <c r="R352" s="18" t="s">
        <v>13</v>
      </c>
      <c r="S352" s="18" t="s">
        <v>13</v>
      </c>
      <c r="T352" s="15"/>
    </row>
    <row r="353" spans="1:20" ht="12" customHeight="1" x14ac:dyDescent="0.25">
      <c r="A353" s="17" t="s">
        <v>14</v>
      </c>
      <c r="B353" s="23" t="s">
        <v>15</v>
      </c>
      <c r="C353" s="24"/>
      <c r="D353" s="200" t="s">
        <v>19</v>
      </c>
      <c r="E353" s="200"/>
      <c r="F353" s="201" t="s">
        <v>16</v>
      </c>
      <c r="G353" s="201" t="s">
        <v>16</v>
      </c>
      <c r="H353" s="25" t="s">
        <v>17</v>
      </c>
      <c r="I353" s="25" t="s">
        <v>18</v>
      </c>
      <c r="J353" s="26"/>
      <c r="K353" s="190" t="s">
        <v>16</v>
      </c>
      <c r="L353" s="26"/>
      <c r="M353" s="26"/>
      <c r="N353" s="25">
        <v>9.1999999999999998E-2</v>
      </c>
      <c r="O353" s="25">
        <v>3.8</v>
      </c>
      <c r="P353" s="201" t="s">
        <v>16</v>
      </c>
      <c r="Q353" s="26"/>
      <c r="R353" s="27">
        <v>20</v>
      </c>
      <c r="S353" s="25">
        <v>1.4E-2</v>
      </c>
      <c r="T353" s="15"/>
    </row>
    <row r="354" spans="1:20" ht="12" customHeight="1" x14ac:dyDescent="0.25">
      <c r="A354" s="17" t="s">
        <v>20</v>
      </c>
      <c r="B354" s="23" t="s">
        <v>21</v>
      </c>
      <c r="C354" s="24"/>
      <c r="D354" s="204" t="s">
        <v>22</v>
      </c>
      <c r="E354" s="204"/>
      <c r="F354" s="201"/>
      <c r="G354" s="201"/>
      <c r="H354" s="26"/>
      <c r="I354" s="26"/>
      <c r="J354" s="28">
        <v>2.5000000000000001E-2</v>
      </c>
      <c r="K354" s="191"/>
      <c r="L354" s="26"/>
      <c r="M354" s="28">
        <v>5.0000000000000001E-3</v>
      </c>
      <c r="N354" s="26"/>
      <c r="O354" s="26"/>
      <c r="P354" s="201"/>
      <c r="Q354" s="26"/>
      <c r="R354" s="104"/>
      <c r="S354" s="26"/>
      <c r="T354" s="15"/>
    </row>
    <row r="355" spans="1:20" ht="12" customHeight="1" x14ac:dyDescent="0.25">
      <c r="A355" s="35"/>
      <c r="B355" s="142"/>
      <c r="C355" s="143"/>
      <c r="D355" s="205" t="s">
        <v>186</v>
      </c>
      <c r="E355" s="205"/>
      <c r="F355" s="201"/>
      <c r="G355" s="201"/>
      <c r="H355" s="26"/>
      <c r="I355" s="26"/>
      <c r="J355" s="26"/>
      <c r="K355" s="192"/>
      <c r="L355" s="29">
        <v>0.16</v>
      </c>
      <c r="M355" s="26"/>
      <c r="N355" s="26"/>
      <c r="O355" s="26"/>
      <c r="P355" s="201"/>
      <c r="Q355" s="29">
        <v>0.14000000000000001</v>
      </c>
      <c r="R355" s="104"/>
      <c r="S355" s="26"/>
      <c r="T355" s="15"/>
    </row>
    <row r="356" spans="1:20" ht="12" customHeight="1" x14ac:dyDescent="0.25">
      <c r="A356" s="35"/>
      <c r="B356" s="142"/>
      <c r="C356" s="142"/>
      <c r="D356" s="206">
        <v>39548</v>
      </c>
      <c r="E356" s="206"/>
      <c r="F356" s="30">
        <v>12.4</v>
      </c>
      <c r="G356" s="30">
        <v>89.5</v>
      </c>
      <c r="H356" s="30">
        <v>12.23</v>
      </c>
      <c r="I356" s="30">
        <v>8</v>
      </c>
      <c r="J356" s="30" t="s">
        <v>23</v>
      </c>
      <c r="K356" s="30" t="s">
        <v>24</v>
      </c>
      <c r="L356" s="30" t="s">
        <v>25</v>
      </c>
      <c r="M356" s="105" t="s">
        <v>110</v>
      </c>
      <c r="N356" s="30" t="s">
        <v>24</v>
      </c>
      <c r="O356" s="30">
        <v>2.2000000000000002</v>
      </c>
      <c r="P356" s="30">
        <v>0.115</v>
      </c>
      <c r="Q356" s="30">
        <v>3.5000000000000003E-2</v>
      </c>
      <c r="R356" s="107">
        <v>30</v>
      </c>
      <c r="S356" s="30" t="s">
        <v>110</v>
      </c>
      <c r="T356" s="15"/>
    </row>
    <row r="357" spans="1:20" ht="12" customHeight="1" x14ac:dyDescent="0.25">
      <c r="A357" s="15"/>
      <c r="B357" s="15"/>
      <c r="C357" s="15"/>
      <c r="D357" s="206">
        <v>39912</v>
      </c>
      <c r="E357" s="206"/>
      <c r="F357" s="30">
        <v>10.6</v>
      </c>
      <c r="G357" s="30">
        <v>96.7</v>
      </c>
      <c r="H357" s="32">
        <v>8.7100000000000009</v>
      </c>
      <c r="I357" s="30">
        <v>8.1</v>
      </c>
      <c r="J357" s="30" t="s">
        <v>23</v>
      </c>
      <c r="K357" s="30" t="s">
        <v>24</v>
      </c>
      <c r="L357" s="30" t="s">
        <v>25</v>
      </c>
      <c r="M357" s="30"/>
      <c r="N357" s="30"/>
      <c r="O357" s="30">
        <v>2.6</v>
      </c>
      <c r="P357" s="30">
        <v>9.2999999999999999E-2</v>
      </c>
      <c r="Q357" s="30">
        <v>2.8000000000000001E-2</v>
      </c>
      <c r="R357" s="31">
        <v>8</v>
      </c>
      <c r="S357" s="30"/>
      <c r="T357" s="15"/>
    </row>
    <row r="358" spans="1:20" ht="12" customHeight="1" x14ac:dyDescent="0.25">
      <c r="A358" s="15"/>
      <c r="B358" s="193" t="s">
        <v>26</v>
      </c>
      <c r="C358" s="196"/>
      <c r="D358" s="206">
        <v>40060</v>
      </c>
      <c r="E358" s="206"/>
      <c r="F358" s="30">
        <v>18.5</v>
      </c>
      <c r="G358" s="30">
        <v>90.9</v>
      </c>
      <c r="H358" s="32">
        <v>6.86</v>
      </c>
      <c r="I358" s="30">
        <v>7.9</v>
      </c>
      <c r="J358" s="30">
        <v>1.0999999999999999E-2</v>
      </c>
      <c r="K358" s="30">
        <v>0.28000000000000003</v>
      </c>
      <c r="L358" s="108">
        <v>0.21739</v>
      </c>
      <c r="M358" s="30"/>
      <c r="N358" s="30"/>
      <c r="O358" s="30">
        <v>3.6</v>
      </c>
      <c r="P358" s="30">
        <v>8.4599999999999995E-2</v>
      </c>
      <c r="Q358" s="30">
        <v>2.5999999999999999E-2</v>
      </c>
      <c r="R358" s="31">
        <v>16.399999999999999</v>
      </c>
      <c r="S358" s="30"/>
      <c r="T358" s="15"/>
    </row>
    <row r="359" spans="1:20" ht="12" customHeight="1" x14ac:dyDescent="0.25">
      <c r="A359" s="15"/>
      <c r="B359" s="193"/>
      <c r="C359" s="196"/>
      <c r="D359" s="206">
        <v>40296</v>
      </c>
      <c r="E359" s="206"/>
      <c r="F359" s="30">
        <v>17.5</v>
      </c>
      <c r="G359" s="30">
        <v>126.4</v>
      </c>
      <c r="H359" s="30">
        <v>13.8</v>
      </c>
      <c r="I359" s="30">
        <v>8.6</v>
      </c>
      <c r="J359" s="30" t="s">
        <v>23</v>
      </c>
      <c r="K359" s="30" t="s">
        <v>24</v>
      </c>
      <c r="L359" s="106" t="s">
        <v>25</v>
      </c>
      <c r="M359" s="30"/>
      <c r="N359" s="30"/>
      <c r="O359" s="32">
        <v>6.6</v>
      </c>
      <c r="P359" s="30" t="s">
        <v>27</v>
      </c>
      <c r="Q359" s="30" t="s">
        <v>23</v>
      </c>
      <c r="R359" s="107">
        <v>25.2</v>
      </c>
      <c r="S359" s="30"/>
      <c r="T359" s="15"/>
    </row>
    <row r="360" spans="1:20" ht="12" customHeight="1" x14ac:dyDescent="0.25">
      <c r="A360" s="15"/>
      <c r="B360" s="193"/>
      <c r="C360" s="196"/>
      <c r="D360" s="206">
        <v>40395</v>
      </c>
      <c r="E360" s="206"/>
      <c r="F360" s="33">
        <v>20.8</v>
      </c>
      <c r="G360" s="33">
        <v>57.9</v>
      </c>
      <c r="H360" s="32">
        <v>8.1999999999999993</v>
      </c>
      <c r="I360" s="30">
        <v>8.1</v>
      </c>
      <c r="J360" s="30">
        <v>7.0000000000000001E-3</v>
      </c>
      <c r="K360" s="30">
        <v>0.17399999999999999</v>
      </c>
      <c r="L360" s="106">
        <v>0.13508999999999999</v>
      </c>
      <c r="M360" s="30"/>
      <c r="N360" s="30"/>
      <c r="O360" s="32">
        <v>4.0999999999999996</v>
      </c>
      <c r="P360" s="30">
        <v>8.3000000000000004E-2</v>
      </c>
      <c r="Q360" s="30">
        <v>2.5000000000000001E-2</v>
      </c>
      <c r="R360" s="107">
        <v>21.2</v>
      </c>
      <c r="S360" s="30"/>
      <c r="T360" s="15"/>
    </row>
    <row r="361" spans="1:20" ht="12" customHeight="1" x14ac:dyDescent="0.25">
      <c r="A361" s="15"/>
      <c r="B361" s="193"/>
      <c r="C361" s="196"/>
      <c r="D361" s="206">
        <v>40653</v>
      </c>
      <c r="E361" s="206"/>
      <c r="F361" s="33">
        <v>16.899999999999999</v>
      </c>
      <c r="G361" s="33">
        <v>134.80000000000001</v>
      </c>
      <c r="H361" s="30">
        <v>13.6</v>
      </c>
      <c r="I361" s="30">
        <v>8.3000000000000007</v>
      </c>
      <c r="J361" s="30" t="s">
        <v>23</v>
      </c>
      <c r="K361" s="30" t="s">
        <v>24</v>
      </c>
      <c r="L361" s="106" t="s">
        <v>25</v>
      </c>
      <c r="M361" s="30"/>
      <c r="N361" s="30"/>
      <c r="O361" s="32">
        <v>4.2</v>
      </c>
      <c r="P361" s="30">
        <v>0.13400000000000001</v>
      </c>
      <c r="Q361" s="30">
        <v>4.1000000000000002E-2</v>
      </c>
      <c r="R361" s="107">
        <v>21.2</v>
      </c>
      <c r="S361" s="30"/>
      <c r="T361" s="15"/>
    </row>
    <row r="362" spans="1:20" ht="12" customHeight="1" x14ac:dyDescent="0.25">
      <c r="A362" s="15"/>
      <c r="B362" s="193"/>
      <c r="C362" s="196"/>
      <c r="D362" s="206">
        <v>40778</v>
      </c>
      <c r="E362" s="206"/>
      <c r="F362" s="33">
        <v>24.6</v>
      </c>
      <c r="G362" s="33">
        <v>75.2</v>
      </c>
      <c r="H362" s="30">
        <v>9.1</v>
      </c>
      <c r="I362" s="30">
        <v>7.6</v>
      </c>
      <c r="J362" s="30">
        <v>3.0000000000000001E-3</v>
      </c>
      <c r="K362" s="30">
        <v>7.4999999999999997E-2</v>
      </c>
      <c r="L362" s="106">
        <v>5.8229999999999997E-2</v>
      </c>
      <c r="M362" s="30"/>
      <c r="N362" s="30"/>
      <c r="O362" s="30">
        <v>3.8</v>
      </c>
      <c r="P362" s="30">
        <v>4.7E-2</v>
      </c>
      <c r="Q362" s="30">
        <v>1.4E-2</v>
      </c>
      <c r="R362" s="107">
        <v>23.2</v>
      </c>
      <c r="S362" s="30"/>
      <c r="T362" s="15"/>
    </row>
    <row r="363" spans="1:20" ht="12" customHeight="1" x14ac:dyDescent="0.25">
      <c r="A363" s="15"/>
      <c r="B363" s="193"/>
      <c r="C363" s="196"/>
      <c r="D363" s="202">
        <v>41022</v>
      </c>
      <c r="E363" s="202"/>
      <c r="F363" s="37">
        <v>11.7</v>
      </c>
      <c r="G363" s="37">
        <v>125.1</v>
      </c>
      <c r="H363" s="37">
        <v>10.5</v>
      </c>
      <c r="I363" s="38">
        <v>8.5</v>
      </c>
      <c r="J363" s="39" t="s">
        <v>101</v>
      </c>
      <c r="K363" s="39" t="s">
        <v>102</v>
      </c>
      <c r="L363" s="43" t="s">
        <v>103</v>
      </c>
      <c r="M363" s="41"/>
      <c r="N363" s="42"/>
      <c r="O363" s="38">
        <v>7.4</v>
      </c>
      <c r="P363" s="39">
        <v>0.22800000000000001</v>
      </c>
      <c r="Q363" s="40">
        <v>6.9416351161186246E-2</v>
      </c>
      <c r="R363" s="37">
        <v>26.8</v>
      </c>
      <c r="S363" s="51"/>
      <c r="T363" s="15"/>
    </row>
    <row r="364" spans="1:20" ht="12" customHeight="1" x14ac:dyDescent="0.25">
      <c r="A364" s="15"/>
      <c r="B364" s="193"/>
      <c r="C364" s="196"/>
      <c r="D364" s="202">
        <v>41141</v>
      </c>
      <c r="E364" s="202"/>
      <c r="F364" s="37">
        <v>20.6</v>
      </c>
      <c r="G364" s="37">
        <v>89</v>
      </c>
      <c r="H364" s="37">
        <v>5.2</v>
      </c>
      <c r="I364" s="38">
        <v>7.5</v>
      </c>
      <c r="J364" s="39">
        <v>8.0000000000000002E-3</v>
      </c>
      <c r="K364" s="39">
        <v>0.2</v>
      </c>
      <c r="L364" s="39">
        <v>0.155</v>
      </c>
      <c r="M364" s="41"/>
      <c r="N364" s="43"/>
      <c r="O364" s="38">
        <v>3.1</v>
      </c>
      <c r="P364" s="39">
        <v>6.9800000000000001E-2</v>
      </c>
      <c r="Q364" s="40">
        <v>2.1251146101099998E-2</v>
      </c>
      <c r="R364" s="37">
        <v>25.6</v>
      </c>
      <c r="S364" s="51"/>
      <c r="T364" s="15"/>
    </row>
    <row r="365" spans="1:20" ht="12" customHeight="1" x14ac:dyDescent="0.25">
      <c r="A365" s="15"/>
      <c r="B365" s="79"/>
      <c r="C365" s="80"/>
      <c r="D365" s="202">
        <v>41393</v>
      </c>
      <c r="E365" s="202"/>
      <c r="F365" s="44">
        <v>13.9</v>
      </c>
      <c r="G365" s="44">
        <v>94.7</v>
      </c>
      <c r="H365" s="44">
        <v>7.6</v>
      </c>
      <c r="I365" s="45">
        <v>7.6</v>
      </c>
      <c r="J365" s="46">
        <v>2.1000000000000001E-2</v>
      </c>
      <c r="K365" s="46">
        <v>0.51300000000000001</v>
      </c>
      <c r="L365" s="39">
        <v>0.39800000000000002</v>
      </c>
      <c r="M365" s="41"/>
      <c r="N365" s="47"/>
      <c r="O365" s="44">
        <v>5.2</v>
      </c>
      <c r="P365" s="46">
        <v>0.54700000000000004</v>
      </c>
      <c r="Q365" s="40">
        <v>0.16653835125074068</v>
      </c>
      <c r="R365" s="44">
        <v>54.8</v>
      </c>
      <c r="S365" s="51"/>
      <c r="T365" s="15"/>
    </row>
    <row r="366" spans="1:20" ht="12" customHeight="1" x14ac:dyDescent="0.25">
      <c r="A366" s="15"/>
      <c r="B366" s="79"/>
      <c r="C366" s="80"/>
      <c r="D366" s="202">
        <v>41514</v>
      </c>
      <c r="E366" s="202"/>
      <c r="F366" s="44">
        <v>16.8</v>
      </c>
      <c r="G366" s="44">
        <v>47.1</v>
      </c>
      <c r="H366" s="44">
        <v>5.6</v>
      </c>
      <c r="I366" s="38">
        <v>7.4</v>
      </c>
      <c r="J366" s="39">
        <v>5.0000000000000001E-3</v>
      </c>
      <c r="K366" s="39">
        <v>0.52600000000000002</v>
      </c>
      <c r="L366" s="39">
        <v>0.40899999999999997</v>
      </c>
      <c r="M366" s="41"/>
      <c r="N366" s="39"/>
      <c r="O366" s="38">
        <v>2.8</v>
      </c>
      <c r="P366" s="39">
        <v>0.42199999999999999</v>
      </c>
      <c r="Q366" s="40">
        <v>0.12848114118430085</v>
      </c>
      <c r="R366" s="37">
        <v>19.2</v>
      </c>
      <c r="S366" s="51"/>
      <c r="T366" s="15"/>
    </row>
    <row r="367" spans="1:20" ht="12" customHeight="1" x14ac:dyDescent="0.25">
      <c r="A367" s="15"/>
      <c r="B367" s="79"/>
      <c r="C367" s="80"/>
      <c r="D367" s="202">
        <v>41751</v>
      </c>
      <c r="E367" s="202"/>
      <c r="F367" s="44"/>
      <c r="G367" s="44"/>
      <c r="H367" s="44"/>
      <c r="I367" s="38"/>
      <c r="J367" s="39"/>
      <c r="K367" s="39"/>
      <c r="L367" s="46"/>
      <c r="M367" s="49"/>
      <c r="N367" s="50"/>
      <c r="O367" s="38"/>
      <c r="P367" s="39"/>
      <c r="Q367" s="40"/>
      <c r="R367" s="38"/>
      <c r="S367" s="51"/>
      <c r="T367" s="15"/>
    </row>
    <row r="368" spans="1:20" ht="12" customHeight="1" x14ac:dyDescent="0.25">
      <c r="A368" s="15"/>
      <c r="B368" s="79"/>
      <c r="C368" s="80"/>
      <c r="D368" s="202">
        <v>41877</v>
      </c>
      <c r="E368" s="202"/>
      <c r="F368" s="44"/>
      <c r="G368" s="44"/>
      <c r="H368" s="44"/>
      <c r="I368" s="38"/>
      <c r="J368" s="39"/>
      <c r="K368" s="39"/>
      <c r="L368" s="46"/>
      <c r="M368" s="49"/>
      <c r="N368" s="50"/>
      <c r="O368" s="38"/>
      <c r="P368" s="39"/>
      <c r="Q368" s="40"/>
      <c r="R368" s="38"/>
      <c r="S368" s="51"/>
      <c r="T368" s="15"/>
    </row>
    <row r="369" spans="1:20" ht="12" customHeight="1" x14ac:dyDescent="0.25">
      <c r="A369" s="15"/>
      <c r="B369" s="73"/>
      <c r="C369" s="73"/>
      <c r="D369" s="102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84"/>
      <c r="T369" s="15"/>
    </row>
    <row r="370" spans="1:20" ht="20.100000000000001" customHeight="1" x14ac:dyDescent="0.25">
      <c r="A370" s="198" t="s">
        <v>249</v>
      </c>
      <c r="B370" s="198"/>
      <c r="C370" s="12"/>
      <c r="D370" s="11"/>
      <c r="E370" s="11"/>
      <c r="F370" s="11"/>
      <c r="G370" s="11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" customHeight="1" x14ac:dyDescent="0.25">
      <c r="A371" s="12" t="s">
        <v>251</v>
      </c>
      <c r="B371" s="12"/>
      <c r="C371" s="12"/>
      <c r="D371" s="11"/>
      <c r="E371" s="11"/>
      <c r="F371" s="11"/>
      <c r="G371" s="11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" customHeight="1" x14ac:dyDescent="0.25">
      <c r="A372" s="17" t="s">
        <v>249</v>
      </c>
      <c r="B372" s="197" t="s">
        <v>250</v>
      </c>
      <c r="C372" s="197"/>
      <c r="D372" s="199" t="s">
        <v>4</v>
      </c>
      <c r="E372" s="199"/>
      <c r="F372" s="18" t="s">
        <v>1</v>
      </c>
      <c r="G372" s="18"/>
      <c r="H372" s="18" t="s">
        <v>2</v>
      </c>
      <c r="I372" s="19"/>
      <c r="J372" s="19"/>
      <c r="K372" s="19"/>
      <c r="L372" s="19"/>
      <c r="M372" s="18" t="s">
        <v>3</v>
      </c>
      <c r="N372" s="18" t="s">
        <v>3</v>
      </c>
      <c r="O372" s="19"/>
      <c r="P372" s="19"/>
      <c r="Q372" s="19"/>
      <c r="R372" s="19"/>
      <c r="S372" s="18" t="s">
        <v>2</v>
      </c>
      <c r="T372" s="15"/>
    </row>
    <row r="373" spans="1:20" ht="12" customHeight="1" x14ac:dyDescent="0.25">
      <c r="A373" s="17" t="s">
        <v>5</v>
      </c>
      <c r="B373" s="20">
        <v>3160</v>
      </c>
      <c r="C373" s="21" t="s">
        <v>318</v>
      </c>
      <c r="D373" s="199"/>
      <c r="E373" s="199"/>
      <c r="F373" s="22" t="s">
        <v>6</v>
      </c>
      <c r="G373" s="22" t="s">
        <v>7</v>
      </c>
      <c r="H373" s="22" t="s">
        <v>319</v>
      </c>
      <c r="I373" s="22" t="s">
        <v>8</v>
      </c>
      <c r="J373" s="22" t="s">
        <v>320</v>
      </c>
      <c r="K373" s="22" t="s">
        <v>321</v>
      </c>
      <c r="L373" s="22" t="s">
        <v>322</v>
      </c>
      <c r="M373" s="22" t="s">
        <v>323</v>
      </c>
      <c r="N373" s="22" t="s">
        <v>9</v>
      </c>
      <c r="O373" s="22" t="s">
        <v>324</v>
      </c>
      <c r="P373" s="22" t="s">
        <v>325</v>
      </c>
      <c r="Q373" s="22" t="s">
        <v>326</v>
      </c>
      <c r="R373" s="22" t="s">
        <v>327</v>
      </c>
      <c r="S373" s="22" t="s">
        <v>10</v>
      </c>
      <c r="T373" s="15"/>
    </row>
    <row r="374" spans="1:20" ht="12" customHeight="1" x14ac:dyDescent="0.25">
      <c r="A374" s="17" t="s">
        <v>11</v>
      </c>
      <c r="B374" s="20">
        <v>6550</v>
      </c>
      <c r="C374" s="21" t="s">
        <v>328</v>
      </c>
      <c r="D374" s="199"/>
      <c r="E374" s="199"/>
      <c r="F374" s="18" t="s">
        <v>12</v>
      </c>
      <c r="G374" s="18"/>
      <c r="H374" s="18" t="s">
        <v>13</v>
      </c>
      <c r="I374" s="18"/>
      <c r="J374" s="18" t="s">
        <v>13</v>
      </c>
      <c r="K374" s="18" t="s">
        <v>13</v>
      </c>
      <c r="L374" s="18" t="s">
        <v>13</v>
      </c>
      <c r="M374" s="18" t="s">
        <v>13</v>
      </c>
      <c r="N374" s="18" t="s">
        <v>13</v>
      </c>
      <c r="O374" s="18" t="s">
        <v>13</v>
      </c>
      <c r="P374" s="18" t="s">
        <v>13</v>
      </c>
      <c r="Q374" s="18" t="s">
        <v>13</v>
      </c>
      <c r="R374" s="18" t="s">
        <v>13</v>
      </c>
      <c r="S374" s="18" t="s">
        <v>13</v>
      </c>
      <c r="T374" s="15"/>
    </row>
    <row r="375" spans="1:20" ht="12" customHeight="1" x14ac:dyDescent="0.25">
      <c r="A375" s="17" t="s">
        <v>14</v>
      </c>
      <c r="B375" s="23" t="s">
        <v>15</v>
      </c>
      <c r="C375" s="24"/>
      <c r="D375" s="200" t="s">
        <v>19</v>
      </c>
      <c r="E375" s="200"/>
      <c r="F375" s="201" t="s">
        <v>16</v>
      </c>
      <c r="G375" s="201" t="s">
        <v>16</v>
      </c>
      <c r="H375" s="25" t="s">
        <v>17</v>
      </c>
      <c r="I375" s="25" t="s">
        <v>18</v>
      </c>
      <c r="J375" s="26"/>
      <c r="K375" s="190" t="s">
        <v>16</v>
      </c>
      <c r="L375" s="26"/>
      <c r="M375" s="26"/>
      <c r="N375" s="25">
        <v>9.1999999999999998E-2</v>
      </c>
      <c r="O375" s="25">
        <v>3.8</v>
      </c>
      <c r="P375" s="201" t="s">
        <v>16</v>
      </c>
      <c r="Q375" s="26"/>
      <c r="R375" s="27">
        <v>20</v>
      </c>
      <c r="S375" s="25">
        <v>1.4E-2</v>
      </c>
      <c r="T375" s="15"/>
    </row>
    <row r="376" spans="1:20" ht="12" customHeight="1" x14ac:dyDescent="0.25">
      <c r="A376" s="17" t="s">
        <v>20</v>
      </c>
      <c r="B376" s="23" t="s">
        <v>21</v>
      </c>
      <c r="C376" s="24"/>
      <c r="D376" s="204" t="s">
        <v>22</v>
      </c>
      <c r="E376" s="204"/>
      <c r="F376" s="201"/>
      <c r="G376" s="201"/>
      <c r="H376" s="26"/>
      <c r="I376" s="26"/>
      <c r="J376" s="28">
        <v>2.5000000000000001E-2</v>
      </c>
      <c r="K376" s="191"/>
      <c r="L376" s="26"/>
      <c r="M376" s="28">
        <v>5.0000000000000001E-3</v>
      </c>
      <c r="N376" s="26"/>
      <c r="O376" s="26"/>
      <c r="P376" s="201"/>
      <c r="Q376" s="26"/>
      <c r="R376" s="26"/>
      <c r="S376" s="26"/>
      <c r="T376" s="15"/>
    </row>
    <row r="377" spans="1:20" ht="12" customHeight="1" x14ac:dyDescent="0.25">
      <c r="A377" s="35"/>
      <c r="B377" s="142"/>
      <c r="C377" s="143"/>
      <c r="D377" s="205" t="s">
        <v>186</v>
      </c>
      <c r="E377" s="205"/>
      <c r="F377" s="201"/>
      <c r="G377" s="201"/>
      <c r="H377" s="26"/>
      <c r="I377" s="26"/>
      <c r="J377" s="26"/>
      <c r="K377" s="192"/>
      <c r="L377" s="29">
        <v>0.16</v>
      </c>
      <c r="M377" s="26"/>
      <c r="N377" s="26"/>
      <c r="O377" s="26"/>
      <c r="P377" s="201"/>
      <c r="Q377" s="29">
        <v>0.14000000000000001</v>
      </c>
      <c r="R377" s="26"/>
      <c r="S377" s="26"/>
      <c r="T377" s="15"/>
    </row>
    <row r="378" spans="1:20" ht="12" customHeight="1" x14ac:dyDescent="0.25">
      <c r="A378" s="35"/>
      <c r="B378" s="142"/>
      <c r="C378" s="142"/>
      <c r="D378" s="202">
        <v>39548</v>
      </c>
      <c r="E378" s="202"/>
      <c r="F378" s="42">
        <v>12.1</v>
      </c>
      <c r="G378" s="42">
        <v>44.2</v>
      </c>
      <c r="H378" s="42">
        <v>12.64</v>
      </c>
      <c r="I378" s="37">
        <v>7.9</v>
      </c>
      <c r="J378" s="42" t="s">
        <v>23</v>
      </c>
      <c r="K378" s="42">
        <v>6.6000000000000003E-2</v>
      </c>
      <c r="L378" s="43">
        <v>5.0999999999999997E-2</v>
      </c>
      <c r="M378" s="18" t="s">
        <v>110</v>
      </c>
      <c r="N378" s="42" t="s">
        <v>24</v>
      </c>
      <c r="O378" s="25">
        <v>5.6</v>
      </c>
      <c r="P378" s="42">
        <v>0.192</v>
      </c>
      <c r="Q378" s="42">
        <v>5.8999999999999997E-2</v>
      </c>
      <c r="R378" s="37">
        <v>20</v>
      </c>
      <c r="S378" s="42" t="s">
        <v>110</v>
      </c>
      <c r="T378" s="15"/>
    </row>
    <row r="379" spans="1:20" ht="12" customHeight="1" x14ac:dyDescent="0.25">
      <c r="A379" s="15"/>
      <c r="B379" s="15"/>
      <c r="C379" s="68"/>
      <c r="D379" s="202">
        <v>39681</v>
      </c>
      <c r="E379" s="202"/>
      <c r="F379" s="42">
        <v>16.600000000000001</v>
      </c>
      <c r="G379" s="42">
        <v>33.1</v>
      </c>
      <c r="H379" s="25">
        <v>5.66</v>
      </c>
      <c r="I379" s="37">
        <v>7.7</v>
      </c>
      <c r="J379" s="42"/>
      <c r="K379" s="42">
        <v>6.0000000000000001E-3</v>
      </c>
      <c r="L379" s="43">
        <v>0.14299999999999999</v>
      </c>
      <c r="M379" s="42"/>
      <c r="N379" s="42"/>
      <c r="O379" s="42">
        <v>2.6</v>
      </c>
      <c r="P379" s="42">
        <v>7.2099999999999997E-2</v>
      </c>
      <c r="Q379" s="42">
        <v>2.1999999999999999E-2</v>
      </c>
      <c r="R379" s="37">
        <v>2.4</v>
      </c>
      <c r="S379" s="42"/>
      <c r="T379" s="15"/>
    </row>
    <row r="380" spans="1:20" ht="12" customHeight="1" x14ac:dyDescent="0.25">
      <c r="A380" s="15"/>
      <c r="B380" s="193" t="s">
        <v>26</v>
      </c>
      <c r="C380" s="196"/>
      <c r="D380" s="202">
        <v>39912</v>
      </c>
      <c r="E380" s="202"/>
      <c r="F380" s="42">
        <v>13.8</v>
      </c>
      <c r="G380" s="42">
        <v>49.2</v>
      </c>
      <c r="H380" s="42">
        <v>12.02</v>
      </c>
      <c r="I380" s="37">
        <v>8.6999999999999993</v>
      </c>
      <c r="J380" s="42" t="s">
        <v>23</v>
      </c>
      <c r="K380" s="42" t="s">
        <v>24</v>
      </c>
      <c r="L380" s="43" t="s">
        <v>25</v>
      </c>
      <c r="M380" s="42"/>
      <c r="N380" s="42"/>
      <c r="O380" s="42">
        <v>1.5</v>
      </c>
      <c r="P380" s="42">
        <v>0.10299999999999999</v>
      </c>
      <c r="Q380" s="42">
        <v>3.1E-2</v>
      </c>
      <c r="R380" s="37">
        <v>8.4</v>
      </c>
      <c r="S380" s="42"/>
      <c r="T380" s="15"/>
    </row>
    <row r="381" spans="1:20" ht="12" customHeight="1" x14ac:dyDescent="0.25">
      <c r="A381" s="15"/>
      <c r="B381" s="193"/>
      <c r="C381" s="196"/>
      <c r="D381" s="202">
        <v>40060</v>
      </c>
      <c r="E381" s="202"/>
      <c r="F381" s="42">
        <v>17.2</v>
      </c>
      <c r="G381" s="42">
        <v>44.5</v>
      </c>
      <c r="H381" s="42">
        <v>11.18</v>
      </c>
      <c r="I381" s="37">
        <v>7.8</v>
      </c>
      <c r="J381" s="42">
        <v>3.0000000000000001E-3</v>
      </c>
      <c r="K381" s="42">
        <v>7.1999999999999995E-2</v>
      </c>
      <c r="L381" s="43">
        <v>5.5899999999999998E-2</v>
      </c>
      <c r="M381" s="42"/>
      <c r="N381" s="42"/>
      <c r="O381" s="25">
        <v>9.6</v>
      </c>
      <c r="P381" s="42">
        <v>0.13700000000000001</v>
      </c>
      <c r="Q381" s="42">
        <v>4.2000000000000003E-2</v>
      </c>
      <c r="R381" s="37">
        <v>4.8</v>
      </c>
      <c r="S381" s="42"/>
      <c r="T381" s="15"/>
    </row>
    <row r="382" spans="1:20" ht="12" customHeight="1" x14ac:dyDescent="0.25">
      <c r="A382" s="15"/>
      <c r="B382" s="193"/>
      <c r="C382" s="196"/>
      <c r="D382" s="202">
        <v>40296</v>
      </c>
      <c r="E382" s="202"/>
      <c r="F382" s="42">
        <v>17.100000000000001</v>
      </c>
      <c r="G382" s="42">
        <v>45.9</v>
      </c>
      <c r="H382" s="42">
        <v>11.5</v>
      </c>
      <c r="I382" s="37">
        <v>8.6999999999999993</v>
      </c>
      <c r="J382" s="42" t="s">
        <v>23</v>
      </c>
      <c r="K382" s="42" t="s">
        <v>24</v>
      </c>
      <c r="L382" s="43" t="s">
        <v>25</v>
      </c>
      <c r="M382" s="42"/>
      <c r="N382" s="42"/>
      <c r="O382" s="25">
        <v>3.9</v>
      </c>
      <c r="P382" s="42">
        <v>6.8000000000000005E-2</v>
      </c>
      <c r="Q382" s="42">
        <v>2.1000000000000001E-2</v>
      </c>
      <c r="R382" s="37">
        <v>8</v>
      </c>
      <c r="S382" s="42"/>
      <c r="T382" s="15"/>
    </row>
    <row r="383" spans="1:20" ht="12" customHeight="1" x14ac:dyDescent="0.25">
      <c r="A383" s="15"/>
      <c r="B383" s="193"/>
      <c r="C383" s="196"/>
      <c r="D383" s="202">
        <v>40395</v>
      </c>
      <c r="E383" s="202"/>
      <c r="F383" s="103">
        <v>21.3</v>
      </c>
      <c r="G383" s="103">
        <v>35.700000000000003</v>
      </c>
      <c r="H383" s="42">
        <v>12.6</v>
      </c>
      <c r="I383" s="37">
        <v>9</v>
      </c>
      <c r="J383" s="28">
        <v>3.4000000000000002E-2</v>
      </c>
      <c r="K383" s="42">
        <v>0.1</v>
      </c>
      <c r="L383" s="43">
        <v>7.7640000000000001E-2</v>
      </c>
      <c r="M383" s="42"/>
      <c r="N383" s="42"/>
      <c r="O383" s="25">
        <v>5.6</v>
      </c>
      <c r="P383" s="42">
        <v>0.157</v>
      </c>
      <c r="Q383" s="42">
        <v>4.8000000000000001E-2</v>
      </c>
      <c r="R383" s="37">
        <v>4</v>
      </c>
      <c r="S383" s="42"/>
      <c r="T383" s="15"/>
    </row>
    <row r="384" spans="1:20" ht="12" customHeight="1" x14ac:dyDescent="0.25">
      <c r="A384" s="15"/>
      <c r="B384" s="193"/>
      <c r="C384" s="196"/>
      <c r="D384" s="202">
        <v>40653</v>
      </c>
      <c r="E384" s="202"/>
      <c r="F384" s="103">
        <v>13.9</v>
      </c>
      <c r="G384" s="103">
        <v>41.6</v>
      </c>
      <c r="H384" s="42">
        <v>11.7</v>
      </c>
      <c r="I384" s="37">
        <v>7.6</v>
      </c>
      <c r="J384" s="42" t="s">
        <v>23</v>
      </c>
      <c r="K384" s="42" t="s">
        <v>24</v>
      </c>
      <c r="L384" s="43" t="s">
        <v>25</v>
      </c>
      <c r="M384" s="42"/>
      <c r="N384" s="42"/>
      <c r="O384" s="42">
        <v>2.9</v>
      </c>
      <c r="P384" s="42">
        <v>0.14299999999999999</v>
      </c>
      <c r="Q384" s="42">
        <v>4.3999999999999997E-2</v>
      </c>
      <c r="R384" s="37">
        <v>17.600000000000001</v>
      </c>
      <c r="S384" s="42"/>
      <c r="T384" s="15"/>
    </row>
    <row r="385" spans="1:20" ht="12" customHeight="1" x14ac:dyDescent="0.25">
      <c r="A385" s="15"/>
      <c r="B385" s="193"/>
      <c r="C385" s="196"/>
      <c r="D385" s="202">
        <v>40778</v>
      </c>
      <c r="E385" s="202"/>
      <c r="F385" s="103">
        <v>24.7</v>
      </c>
      <c r="G385" s="103">
        <v>42.7</v>
      </c>
      <c r="H385" s="42">
        <v>11.1</v>
      </c>
      <c r="I385" s="37">
        <v>7.8</v>
      </c>
      <c r="J385" s="42">
        <v>3.0000000000000001E-3</v>
      </c>
      <c r="K385" s="42">
        <v>6.2E-2</v>
      </c>
      <c r="L385" s="43">
        <v>4.8140000000000002E-2</v>
      </c>
      <c r="M385" s="42"/>
      <c r="N385" s="42"/>
      <c r="O385" s="42">
        <v>1.8</v>
      </c>
      <c r="P385" s="42">
        <v>6.9699999999999998E-2</v>
      </c>
      <c r="Q385" s="42">
        <v>2.1000000000000001E-2</v>
      </c>
      <c r="R385" s="37">
        <v>6</v>
      </c>
      <c r="S385" s="42"/>
      <c r="T385" s="15"/>
    </row>
    <row r="386" spans="1:20" ht="12" customHeight="1" x14ac:dyDescent="0.25">
      <c r="A386" s="15"/>
      <c r="B386" s="193"/>
      <c r="C386" s="196"/>
      <c r="D386" s="202">
        <v>41022</v>
      </c>
      <c r="E386" s="202"/>
      <c r="F386" s="37">
        <v>10.199999999999999</v>
      </c>
      <c r="G386" s="37">
        <v>54</v>
      </c>
      <c r="H386" s="37">
        <v>7.7</v>
      </c>
      <c r="I386" s="38">
        <v>7.6</v>
      </c>
      <c r="J386" s="39">
        <v>8.0000000000000002E-3</v>
      </c>
      <c r="K386" s="39">
        <v>0.19400000000000001</v>
      </c>
      <c r="L386" s="39">
        <v>0.151</v>
      </c>
      <c r="M386" s="41"/>
      <c r="N386" s="42"/>
      <c r="O386" s="38">
        <v>2.9</v>
      </c>
      <c r="P386" s="39">
        <v>0.24</v>
      </c>
      <c r="Q386" s="40">
        <v>7.3069843327564457E-2</v>
      </c>
      <c r="R386" s="38">
        <v>10</v>
      </c>
      <c r="S386" s="51"/>
      <c r="T386" s="15"/>
    </row>
    <row r="387" spans="1:20" ht="12" customHeight="1" x14ac:dyDescent="0.25">
      <c r="A387" s="15"/>
      <c r="B387" s="79"/>
      <c r="C387" s="80"/>
      <c r="D387" s="202">
        <v>41141</v>
      </c>
      <c r="E387" s="202"/>
      <c r="F387" s="37">
        <v>20.5</v>
      </c>
      <c r="G387" s="37">
        <v>43.1</v>
      </c>
      <c r="H387" s="37">
        <v>6.7</v>
      </c>
      <c r="I387" s="38">
        <v>8.6</v>
      </c>
      <c r="J387" s="39" t="s">
        <v>101</v>
      </c>
      <c r="K387" s="39" t="s">
        <v>102</v>
      </c>
      <c r="L387" s="39" t="s">
        <v>103</v>
      </c>
      <c r="M387" s="41"/>
      <c r="N387" s="43"/>
      <c r="O387" s="38">
        <v>3.2</v>
      </c>
      <c r="P387" s="39">
        <v>0.153</v>
      </c>
      <c r="Q387" s="40">
        <v>4.6582025121322347E-2</v>
      </c>
      <c r="R387" s="38">
        <v>6.4</v>
      </c>
      <c r="S387" s="51"/>
      <c r="T387" s="15"/>
    </row>
    <row r="388" spans="1:20" ht="12" customHeight="1" x14ac:dyDescent="0.25">
      <c r="A388" s="15"/>
      <c r="B388" s="79"/>
      <c r="C388" s="80"/>
      <c r="D388" s="202">
        <v>41393</v>
      </c>
      <c r="E388" s="202"/>
      <c r="F388" s="44">
        <v>13.1</v>
      </c>
      <c r="G388" s="44">
        <v>34.5</v>
      </c>
      <c r="H388" s="44">
        <v>8.4</v>
      </c>
      <c r="I388" s="45">
        <v>7.5</v>
      </c>
      <c r="J388" s="46">
        <v>0.02</v>
      </c>
      <c r="K388" s="46">
        <v>0.47799999999999998</v>
      </c>
      <c r="L388" s="39">
        <v>0.371</v>
      </c>
      <c r="M388" s="41"/>
      <c r="N388" s="47"/>
      <c r="O388" s="44">
        <v>7.6</v>
      </c>
      <c r="P388" s="46">
        <v>0.23300000000000001</v>
      </c>
      <c r="Q388" s="40">
        <v>7.0938639563843831E-2</v>
      </c>
      <c r="R388" s="44">
        <v>15.6</v>
      </c>
      <c r="S388" s="51"/>
      <c r="T388" s="15"/>
    </row>
    <row r="389" spans="1:20" ht="12" customHeight="1" x14ac:dyDescent="0.25">
      <c r="A389" s="15"/>
      <c r="B389" s="79"/>
      <c r="C389" s="80"/>
      <c r="D389" s="202">
        <v>41514</v>
      </c>
      <c r="E389" s="202"/>
      <c r="F389" s="44">
        <v>16.399999999999999</v>
      </c>
      <c r="G389" s="44">
        <v>32.4</v>
      </c>
      <c r="H389" s="44">
        <v>9.8000000000000007</v>
      </c>
      <c r="I389" s="38">
        <v>7.5</v>
      </c>
      <c r="J389" s="39">
        <v>4.0000000000000001E-3</v>
      </c>
      <c r="K389" s="39">
        <v>0.41099999999999998</v>
      </c>
      <c r="L389" s="39">
        <v>0.31900000000000001</v>
      </c>
      <c r="M389" s="41"/>
      <c r="N389" s="39"/>
      <c r="O389" s="38">
        <v>1.9</v>
      </c>
      <c r="P389" s="39">
        <v>0.35</v>
      </c>
      <c r="Q389" s="40">
        <v>0.1065601881860315</v>
      </c>
      <c r="R389" s="38">
        <v>6.8</v>
      </c>
      <c r="S389" s="51"/>
      <c r="T389" s="15"/>
    </row>
    <row r="390" spans="1:20" ht="12" customHeight="1" x14ac:dyDescent="0.25">
      <c r="A390" s="15"/>
      <c r="B390" s="79"/>
      <c r="C390" s="80"/>
      <c r="D390" s="202">
        <v>41751</v>
      </c>
      <c r="E390" s="202"/>
      <c r="F390" s="44">
        <v>13</v>
      </c>
      <c r="G390" s="44">
        <v>37.6</v>
      </c>
      <c r="H390" s="44">
        <v>16</v>
      </c>
      <c r="I390" s="38">
        <v>9.1999999999999993</v>
      </c>
      <c r="J390" s="39">
        <v>1.4999999999999999E-2</v>
      </c>
      <c r="K390" s="39" t="s">
        <v>102</v>
      </c>
      <c r="L390" s="46"/>
      <c r="M390" s="49"/>
      <c r="N390" s="50"/>
      <c r="O390" s="38">
        <v>3.1</v>
      </c>
      <c r="P390" s="39">
        <v>0.23899999999999999</v>
      </c>
      <c r="Q390" s="40"/>
      <c r="R390" s="38">
        <v>4.4000000000000004</v>
      </c>
      <c r="S390" s="51"/>
      <c r="T390" s="15"/>
    </row>
    <row r="391" spans="1:20" ht="12" customHeight="1" x14ac:dyDescent="0.25">
      <c r="A391" s="15"/>
      <c r="B391" s="79"/>
      <c r="C391" s="80"/>
      <c r="D391" s="202">
        <v>41877</v>
      </c>
      <c r="E391" s="202"/>
      <c r="F391" s="44">
        <v>15.2</v>
      </c>
      <c r="G391" s="44">
        <v>43.5</v>
      </c>
      <c r="H391" s="44">
        <v>11.6</v>
      </c>
      <c r="I391" s="38">
        <v>8</v>
      </c>
      <c r="J391" s="39">
        <v>8.0000000000000002E-3</v>
      </c>
      <c r="K391" s="39">
        <v>0.19400000000000001</v>
      </c>
      <c r="L391" s="46"/>
      <c r="M391" s="49"/>
      <c r="N391" s="50"/>
      <c r="O391" s="38">
        <v>6.7</v>
      </c>
      <c r="P391" s="39">
        <v>0.27</v>
      </c>
      <c r="Q391" s="40"/>
      <c r="R391" s="38">
        <v>18</v>
      </c>
      <c r="S391" s="51"/>
      <c r="T391" s="15"/>
    </row>
    <row r="392" spans="1:20" ht="12" customHeight="1" x14ac:dyDescent="0.25">
      <c r="A392" s="15"/>
      <c r="B392" s="52"/>
      <c r="C392" s="1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54"/>
      <c r="S392" s="15"/>
      <c r="T392" s="15"/>
    </row>
    <row r="393" spans="1:20" ht="20.100000000000001" customHeight="1" x14ac:dyDescent="0.25">
      <c r="A393" s="198" t="s">
        <v>271</v>
      </c>
      <c r="B393" s="198"/>
      <c r="C393" s="12"/>
      <c r="D393" s="11"/>
      <c r="E393" s="11"/>
      <c r="F393" s="11"/>
      <c r="G393" s="11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" customHeight="1" x14ac:dyDescent="0.25">
      <c r="A394" s="12" t="s">
        <v>275</v>
      </c>
      <c r="B394" s="12"/>
      <c r="C394" s="12"/>
      <c r="D394" s="11"/>
      <c r="E394" s="11"/>
      <c r="F394" s="11"/>
      <c r="G394" s="11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" customHeight="1" x14ac:dyDescent="0.25">
      <c r="A395" s="17" t="s">
        <v>271</v>
      </c>
      <c r="B395" s="197" t="s">
        <v>272</v>
      </c>
      <c r="C395" s="197"/>
      <c r="D395" s="199" t="s">
        <v>4</v>
      </c>
      <c r="E395" s="199"/>
      <c r="F395" s="18" t="s">
        <v>1</v>
      </c>
      <c r="G395" s="18"/>
      <c r="H395" s="18" t="s">
        <v>2</v>
      </c>
      <c r="I395" s="19"/>
      <c r="J395" s="19"/>
      <c r="K395" s="19"/>
      <c r="L395" s="19"/>
      <c r="M395" s="18" t="s">
        <v>3</v>
      </c>
      <c r="N395" s="18" t="s">
        <v>3</v>
      </c>
      <c r="O395" s="19"/>
      <c r="P395" s="19"/>
      <c r="Q395" s="19"/>
      <c r="R395" s="19"/>
      <c r="S395" s="18" t="s">
        <v>2</v>
      </c>
      <c r="T395" s="15"/>
    </row>
    <row r="396" spans="1:20" ht="12" customHeight="1" x14ac:dyDescent="0.25">
      <c r="A396" s="17" t="s">
        <v>5</v>
      </c>
      <c r="B396" s="20">
        <v>1905</v>
      </c>
      <c r="C396" s="21" t="s">
        <v>318</v>
      </c>
      <c r="D396" s="199"/>
      <c r="E396" s="199"/>
      <c r="F396" s="22" t="s">
        <v>6</v>
      </c>
      <c r="G396" s="22" t="s">
        <v>7</v>
      </c>
      <c r="H396" s="22" t="s">
        <v>319</v>
      </c>
      <c r="I396" s="22" t="s">
        <v>8</v>
      </c>
      <c r="J396" s="22" t="s">
        <v>320</v>
      </c>
      <c r="K396" s="22" t="s">
        <v>321</v>
      </c>
      <c r="L396" s="22" t="s">
        <v>322</v>
      </c>
      <c r="M396" s="22" t="s">
        <v>323</v>
      </c>
      <c r="N396" s="22" t="s">
        <v>9</v>
      </c>
      <c r="O396" s="22" t="s">
        <v>324</v>
      </c>
      <c r="P396" s="22" t="s">
        <v>325</v>
      </c>
      <c r="Q396" s="22" t="s">
        <v>326</v>
      </c>
      <c r="R396" s="22" t="s">
        <v>327</v>
      </c>
      <c r="S396" s="22" t="s">
        <v>10</v>
      </c>
      <c r="T396" s="15"/>
    </row>
    <row r="397" spans="1:20" ht="12" customHeight="1" x14ac:dyDescent="0.25">
      <c r="A397" s="17" t="s">
        <v>11</v>
      </c>
      <c r="B397" s="20">
        <v>1108</v>
      </c>
      <c r="C397" s="21" t="s">
        <v>328</v>
      </c>
      <c r="D397" s="199"/>
      <c r="E397" s="199"/>
      <c r="F397" s="18" t="s">
        <v>12</v>
      </c>
      <c r="G397" s="18"/>
      <c r="H397" s="18" t="s">
        <v>13</v>
      </c>
      <c r="I397" s="18"/>
      <c r="J397" s="18" t="s">
        <v>13</v>
      </c>
      <c r="K397" s="18" t="s">
        <v>13</v>
      </c>
      <c r="L397" s="18" t="s">
        <v>13</v>
      </c>
      <c r="M397" s="18" t="s">
        <v>13</v>
      </c>
      <c r="N397" s="18" t="s">
        <v>13</v>
      </c>
      <c r="O397" s="18" t="s">
        <v>13</v>
      </c>
      <c r="P397" s="18" t="s">
        <v>13</v>
      </c>
      <c r="Q397" s="18" t="s">
        <v>13</v>
      </c>
      <c r="R397" s="18" t="s">
        <v>13</v>
      </c>
      <c r="S397" s="18" t="s">
        <v>13</v>
      </c>
      <c r="T397" s="15"/>
    </row>
    <row r="398" spans="1:20" ht="12" customHeight="1" x14ac:dyDescent="0.25">
      <c r="A398" s="17" t="s">
        <v>14</v>
      </c>
      <c r="B398" s="23" t="s">
        <v>15</v>
      </c>
      <c r="C398" s="24"/>
      <c r="D398" s="200" t="s">
        <v>19</v>
      </c>
      <c r="E398" s="200"/>
      <c r="F398" s="201" t="s">
        <v>16</v>
      </c>
      <c r="G398" s="201" t="s">
        <v>16</v>
      </c>
      <c r="H398" s="25" t="s">
        <v>17</v>
      </c>
      <c r="I398" s="25" t="s">
        <v>18</v>
      </c>
      <c r="J398" s="26"/>
      <c r="K398" s="190" t="s">
        <v>16</v>
      </c>
      <c r="L398" s="26"/>
      <c r="M398" s="26"/>
      <c r="N398" s="25">
        <v>9.1999999999999998E-2</v>
      </c>
      <c r="O398" s="25">
        <v>3.8</v>
      </c>
      <c r="P398" s="201" t="s">
        <v>16</v>
      </c>
      <c r="Q398" s="26"/>
      <c r="R398" s="27">
        <v>20</v>
      </c>
      <c r="S398" s="25">
        <v>1.4E-2</v>
      </c>
      <c r="T398" s="15"/>
    </row>
    <row r="399" spans="1:20" ht="12" customHeight="1" x14ac:dyDescent="0.25">
      <c r="A399" s="17" t="s">
        <v>20</v>
      </c>
      <c r="B399" s="23" t="s">
        <v>21</v>
      </c>
      <c r="C399" s="24" t="s">
        <v>329</v>
      </c>
      <c r="D399" s="204" t="s">
        <v>22</v>
      </c>
      <c r="E399" s="204"/>
      <c r="F399" s="201"/>
      <c r="G399" s="201"/>
      <c r="H399" s="26"/>
      <c r="I399" s="26"/>
      <c r="J399" s="28">
        <v>2.5000000000000001E-2</v>
      </c>
      <c r="K399" s="191"/>
      <c r="L399" s="26"/>
      <c r="M399" s="28">
        <v>5.0000000000000001E-3</v>
      </c>
      <c r="N399" s="26"/>
      <c r="O399" s="26"/>
      <c r="P399" s="201"/>
      <c r="Q399" s="26"/>
      <c r="R399" s="26"/>
      <c r="S399" s="26"/>
      <c r="T399" s="15"/>
    </row>
    <row r="400" spans="1:20" ht="12" customHeight="1" x14ac:dyDescent="0.25">
      <c r="A400" s="35"/>
      <c r="B400" s="142"/>
      <c r="C400" s="143"/>
      <c r="D400" s="205" t="s">
        <v>109</v>
      </c>
      <c r="E400" s="205"/>
      <c r="F400" s="201"/>
      <c r="G400" s="201"/>
      <c r="H400" s="26"/>
      <c r="I400" s="26"/>
      <c r="J400" s="26"/>
      <c r="K400" s="192"/>
      <c r="L400" s="29">
        <v>0.16</v>
      </c>
      <c r="M400" s="26"/>
      <c r="N400" s="26"/>
      <c r="O400" s="26"/>
      <c r="P400" s="201"/>
      <c r="Q400" s="29">
        <v>0.14000000000000001</v>
      </c>
      <c r="R400" s="26"/>
      <c r="S400" s="26"/>
      <c r="T400" s="15"/>
    </row>
    <row r="401" spans="1:20" ht="12" customHeight="1" x14ac:dyDescent="0.25">
      <c r="A401" s="35"/>
      <c r="B401" s="142"/>
      <c r="C401" s="142"/>
      <c r="D401" s="202">
        <v>39548</v>
      </c>
      <c r="E401" s="202"/>
      <c r="F401" s="42">
        <v>13.2</v>
      </c>
      <c r="G401" s="42">
        <v>54.4</v>
      </c>
      <c r="H401" s="42">
        <v>14.16</v>
      </c>
      <c r="I401" s="37">
        <v>7.6</v>
      </c>
      <c r="J401" s="42">
        <v>5.0000000000000001E-3</v>
      </c>
      <c r="K401" s="42">
        <v>0.26</v>
      </c>
      <c r="L401" s="29">
        <v>0.20200000000000001</v>
      </c>
      <c r="M401" s="18" t="s">
        <v>110</v>
      </c>
      <c r="N401" s="42" t="s">
        <v>24</v>
      </c>
      <c r="O401" s="42">
        <v>2.8</v>
      </c>
      <c r="P401" s="43">
        <v>0.14499999999999999</v>
      </c>
      <c r="Q401" s="42">
        <v>4.3999999999999997E-2</v>
      </c>
      <c r="R401" s="42">
        <v>11.6</v>
      </c>
      <c r="S401" s="42" t="s">
        <v>110</v>
      </c>
      <c r="T401" s="15"/>
    </row>
    <row r="402" spans="1:20" ht="12" customHeight="1" x14ac:dyDescent="0.25">
      <c r="A402" s="35"/>
      <c r="B402" s="70"/>
      <c r="C402" s="80"/>
      <c r="D402" s="202">
        <v>39681</v>
      </c>
      <c r="E402" s="202"/>
      <c r="F402" s="42">
        <v>17.899999999999999</v>
      </c>
      <c r="G402" s="42">
        <v>44</v>
      </c>
      <c r="H402" s="25">
        <v>7.5</v>
      </c>
      <c r="I402" s="37">
        <v>8.1999999999999993</v>
      </c>
      <c r="J402" s="42"/>
      <c r="K402" s="42">
        <v>8.9999999999999993E-3</v>
      </c>
      <c r="L402" s="29">
        <v>0.221</v>
      </c>
      <c r="M402" s="42"/>
      <c r="N402" s="42"/>
      <c r="O402" s="42">
        <v>3.6</v>
      </c>
      <c r="P402" s="43">
        <v>0.109</v>
      </c>
      <c r="Q402" s="42">
        <v>3.3000000000000002E-2</v>
      </c>
      <c r="R402" s="42">
        <v>11.2</v>
      </c>
      <c r="S402" s="42"/>
      <c r="T402" s="15"/>
    </row>
    <row r="403" spans="1:20" ht="12" customHeight="1" x14ac:dyDescent="0.25">
      <c r="A403" s="15"/>
      <c r="B403" s="193" t="s">
        <v>26</v>
      </c>
      <c r="C403" s="196"/>
      <c r="D403" s="202">
        <v>40060</v>
      </c>
      <c r="E403" s="202"/>
      <c r="F403" s="42">
        <v>18.399999999999999</v>
      </c>
      <c r="G403" s="42">
        <v>60.5</v>
      </c>
      <c r="H403" s="25">
        <v>8.23</v>
      </c>
      <c r="I403" s="37">
        <v>7.7</v>
      </c>
      <c r="J403" s="42">
        <v>8.0000000000000002E-3</v>
      </c>
      <c r="K403" s="42">
        <v>0.188</v>
      </c>
      <c r="L403" s="43">
        <v>0.14596000000000001</v>
      </c>
      <c r="M403" s="42"/>
      <c r="N403" s="42"/>
      <c r="O403" s="42">
        <v>3.2</v>
      </c>
      <c r="P403" s="43">
        <v>0.64500000000000002</v>
      </c>
      <c r="Q403" s="117">
        <v>0.19664599999999999</v>
      </c>
      <c r="R403" s="42">
        <v>4.4000000000000004</v>
      </c>
      <c r="S403" s="42"/>
      <c r="T403" s="15"/>
    </row>
    <row r="404" spans="1:20" ht="12" customHeight="1" x14ac:dyDescent="0.25">
      <c r="A404" s="15"/>
      <c r="B404" s="193"/>
      <c r="C404" s="196"/>
      <c r="D404" s="202">
        <v>40296</v>
      </c>
      <c r="E404" s="202"/>
      <c r="F404" s="42">
        <v>19</v>
      </c>
      <c r="G404" s="42">
        <v>70.8</v>
      </c>
      <c r="H404" s="25">
        <v>8.8000000000000007</v>
      </c>
      <c r="I404" s="37">
        <v>8</v>
      </c>
      <c r="J404" s="42" t="s">
        <v>23</v>
      </c>
      <c r="K404" s="42" t="s">
        <v>24</v>
      </c>
      <c r="L404" s="43" t="s">
        <v>25</v>
      </c>
      <c r="M404" s="42"/>
      <c r="N404" s="42"/>
      <c r="O404" s="25">
        <v>4.5</v>
      </c>
      <c r="P404" s="43">
        <v>7.8E-2</v>
      </c>
      <c r="Q404" s="43">
        <v>2.3779999999999999E-2</v>
      </c>
      <c r="R404" s="42">
        <v>12.4</v>
      </c>
      <c r="S404" s="42"/>
      <c r="T404" s="15"/>
    </row>
    <row r="405" spans="1:20" ht="12" customHeight="1" x14ac:dyDescent="0.25">
      <c r="A405" s="15"/>
      <c r="B405" s="193"/>
      <c r="C405" s="196"/>
      <c r="D405" s="202">
        <v>40395</v>
      </c>
      <c r="E405" s="202"/>
      <c r="F405" s="103">
        <v>21.3</v>
      </c>
      <c r="G405" s="103">
        <v>54.2</v>
      </c>
      <c r="H405" s="42">
        <v>9.4</v>
      </c>
      <c r="I405" s="37">
        <v>8</v>
      </c>
      <c r="J405" s="42">
        <v>3.0000000000000001E-3</v>
      </c>
      <c r="K405" s="42">
        <v>6.0999999999999999E-2</v>
      </c>
      <c r="L405" s="43">
        <v>4.7359999999999999E-2</v>
      </c>
      <c r="M405" s="42"/>
      <c r="N405" s="42"/>
      <c r="O405" s="42">
        <v>3.5</v>
      </c>
      <c r="P405" s="43">
        <v>8.5000000000000006E-2</v>
      </c>
      <c r="Q405" s="43">
        <v>2.5915000000000001E-2</v>
      </c>
      <c r="R405" s="42">
        <v>13.2</v>
      </c>
      <c r="S405" s="42"/>
      <c r="T405" s="15"/>
    </row>
    <row r="406" spans="1:20" ht="12" customHeight="1" x14ac:dyDescent="0.25">
      <c r="A406" s="15"/>
      <c r="B406" s="193"/>
      <c r="C406" s="196"/>
      <c r="D406" s="202">
        <v>40653</v>
      </c>
      <c r="E406" s="202"/>
      <c r="F406" s="103">
        <v>17.3</v>
      </c>
      <c r="G406" s="103">
        <v>72.099999999999994</v>
      </c>
      <c r="H406" s="42">
        <v>9.8000000000000007</v>
      </c>
      <c r="I406" s="37">
        <v>7.7</v>
      </c>
      <c r="J406" s="42">
        <v>6.0000000000000001E-3</v>
      </c>
      <c r="K406" s="42">
        <v>0.14399999999999999</v>
      </c>
      <c r="L406" s="43">
        <v>0.1118</v>
      </c>
      <c r="M406" s="42"/>
      <c r="N406" s="42"/>
      <c r="O406" s="42">
        <v>3.2</v>
      </c>
      <c r="P406" s="43">
        <v>0.152</v>
      </c>
      <c r="Q406" s="43">
        <v>4.6341E-2</v>
      </c>
      <c r="R406" s="42">
        <v>7.6</v>
      </c>
      <c r="S406" s="42"/>
      <c r="T406" s="15"/>
    </row>
    <row r="407" spans="1:20" ht="12" customHeight="1" x14ac:dyDescent="0.25">
      <c r="A407" s="15"/>
      <c r="B407" s="193"/>
      <c r="C407" s="196"/>
      <c r="D407" s="202">
        <v>40778</v>
      </c>
      <c r="E407" s="202"/>
      <c r="F407" s="103">
        <v>25.2</v>
      </c>
      <c r="G407" s="103">
        <v>70.8</v>
      </c>
      <c r="H407" s="42">
        <v>10.4</v>
      </c>
      <c r="I407" s="37">
        <v>7.8</v>
      </c>
      <c r="J407" s="42">
        <v>4.0000000000000001E-3</v>
      </c>
      <c r="K407" s="42">
        <v>8.8999999999999996E-2</v>
      </c>
      <c r="L407" s="43">
        <v>6.9099999999999995E-2</v>
      </c>
      <c r="M407" s="42"/>
      <c r="N407" s="42"/>
      <c r="O407" s="25">
        <v>5.4</v>
      </c>
      <c r="P407" s="43">
        <v>4.7600000000000003E-2</v>
      </c>
      <c r="Q407" s="43">
        <v>1.4512000000000001E-2</v>
      </c>
      <c r="R407" s="42">
        <v>12.8</v>
      </c>
      <c r="S407" s="42"/>
      <c r="T407" s="15"/>
    </row>
    <row r="408" spans="1:20" ht="12" customHeight="1" x14ac:dyDescent="0.25">
      <c r="A408" s="15"/>
      <c r="B408" s="193"/>
      <c r="C408" s="196"/>
      <c r="D408" s="202">
        <v>41022</v>
      </c>
      <c r="E408" s="202"/>
      <c r="F408" s="37">
        <v>14.6</v>
      </c>
      <c r="G408" s="37">
        <v>76.2</v>
      </c>
      <c r="H408" s="37">
        <v>10.5</v>
      </c>
      <c r="I408" s="37">
        <v>8.5</v>
      </c>
      <c r="J408" s="39" t="s">
        <v>101</v>
      </c>
      <c r="K408" s="39" t="s">
        <v>102</v>
      </c>
      <c r="L408" s="39" t="s">
        <v>103</v>
      </c>
      <c r="M408" s="41"/>
      <c r="N408" s="42"/>
      <c r="O408" s="38">
        <v>5.0999999999999996</v>
      </c>
      <c r="P408" s="43">
        <v>0.123</v>
      </c>
      <c r="Q408" s="40">
        <v>3.7448294705376785E-2</v>
      </c>
      <c r="R408" s="38">
        <v>8.4</v>
      </c>
      <c r="S408" s="51"/>
      <c r="T408" s="15"/>
    </row>
    <row r="409" spans="1:20" ht="12" customHeight="1" x14ac:dyDescent="0.25">
      <c r="A409" s="15"/>
      <c r="B409" s="193"/>
      <c r="C409" s="196"/>
      <c r="D409" s="202">
        <v>41141</v>
      </c>
      <c r="E409" s="202"/>
      <c r="F409" s="37">
        <v>25.7</v>
      </c>
      <c r="G409" s="37">
        <v>70.7</v>
      </c>
      <c r="H409" s="37">
        <v>7.1</v>
      </c>
      <c r="I409" s="37">
        <v>8.1999999999999993</v>
      </c>
      <c r="J409" s="39" t="s">
        <v>101</v>
      </c>
      <c r="K409" s="39" t="s">
        <v>102</v>
      </c>
      <c r="L409" s="39" t="s">
        <v>103</v>
      </c>
      <c r="M409" s="41"/>
      <c r="N409" s="43"/>
      <c r="O409" s="38">
        <v>3.4</v>
      </c>
      <c r="P409" s="43">
        <v>0.153</v>
      </c>
      <c r="Q409" s="40">
        <v>4.6582025121322347E-2</v>
      </c>
      <c r="R409" s="38">
        <v>14.4</v>
      </c>
      <c r="S409" s="51"/>
      <c r="T409" s="15"/>
    </row>
    <row r="410" spans="1:20" ht="12" customHeight="1" x14ac:dyDescent="0.25">
      <c r="A410" s="15"/>
      <c r="B410" s="15"/>
      <c r="C410" s="15"/>
      <c r="D410" s="202">
        <v>41393</v>
      </c>
      <c r="E410" s="202"/>
      <c r="F410" s="44">
        <v>14.3</v>
      </c>
      <c r="G410" s="44">
        <v>44.9</v>
      </c>
      <c r="H410" s="44">
        <v>7.9</v>
      </c>
      <c r="I410" s="44">
        <v>7.7</v>
      </c>
      <c r="J410" s="46">
        <v>1.6E-2</v>
      </c>
      <c r="K410" s="46">
        <v>0.38</v>
      </c>
      <c r="L410" s="39">
        <v>0.29499999999999998</v>
      </c>
      <c r="M410" s="41"/>
      <c r="N410" s="47"/>
      <c r="O410" s="44">
        <v>7</v>
      </c>
      <c r="P410" s="114">
        <v>0.19600000000000001</v>
      </c>
      <c r="Q410" s="40">
        <v>5.9673705384177649E-2</v>
      </c>
      <c r="R410" s="44">
        <v>11.2</v>
      </c>
      <c r="S410" s="51"/>
      <c r="T410" s="15"/>
    </row>
    <row r="411" spans="1:20" ht="12" customHeight="1" x14ac:dyDescent="0.25">
      <c r="A411" s="15"/>
      <c r="B411" s="15"/>
      <c r="C411" s="15"/>
      <c r="D411" s="202">
        <v>41514</v>
      </c>
      <c r="E411" s="202"/>
      <c r="F411" s="44">
        <v>18.600000000000001</v>
      </c>
      <c r="G411" s="44">
        <v>45.8</v>
      </c>
      <c r="H411" s="44">
        <v>7.7</v>
      </c>
      <c r="I411" s="37">
        <v>7.6</v>
      </c>
      <c r="J411" s="39">
        <v>6.0000000000000001E-3</v>
      </c>
      <c r="K411" s="39">
        <v>0.14599999999999999</v>
      </c>
      <c r="L411" s="39">
        <v>0.113</v>
      </c>
      <c r="M411" s="41"/>
      <c r="N411" s="39"/>
      <c r="O411" s="38">
        <v>2.5</v>
      </c>
      <c r="P411" s="43">
        <v>0.125</v>
      </c>
      <c r="Q411" s="40">
        <v>3.805721006643982E-2</v>
      </c>
      <c r="R411" s="38">
        <v>7.6</v>
      </c>
      <c r="S411" s="51"/>
      <c r="T411" s="15"/>
    </row>
    <row r="412" spans="1:20" ht="12" customHeight="1" x14ac:dyDescent="0.25">
      <c r="A412" s="15"/>
      <c r="B412" s="15"/>
      <c r="C412" s="15"/>
      <c r="D412" s="202">
        <v>41751</v>
      </c>
      <c r="E412" s="202"/>
      <c r="F412" s="44">
        <v>15.2</v>
      </c>
      <c r="G412" s="44">
        <v>61.2</v>
      </c>
      <c r="H412" s="44">
        <v>14</v>
      </c>
      <c r="I412" s="38">
        <v>8.4</v>
      </c>
      <c r="J412" s="39" t="s">
        <v>101</v>
      </c>
      <c r="K412" s="39" t="s">
        <v>102</v>
      </c>
      <c r="L412" s="46"/>
      <c r="M412" s="49"/>
      <c r="N412" s="50"/>
      <c r="O412" s="38">
        <v>1.8</v>
      </c>
      <c r="P412" s="39">
        <v>0.14599999999999999</v>
      </c>
      <c r="Q412" s="40"/>
      <c r="R412" s="38">
        <v>4.4000000000000004</v>
      </c>
      <c r="S412" s="51"/>
      <c r="T412" s="15"/>
    </row>
    <row r="413" spans="1:20" ht="12" customHeight="1" x14ac:dyDescent="0.25">
      <c r="A413" s="15"/>
      <c r="B413" s="15"/>
      <c r="C413" s="15"/>
      <c r="D413" s="202">
        <v>41877</v>
      </c>
      <c r="E413" s="202"/>
      <c r="F413" s="44">
        <v>16.7</v>
      </c>
      <c r="G413" s="44">
        <v>70.5</v>
      </c>
      <c r="H413" s="44">
        <v>11.1</v>
      </c>
      <c r="I413" s="38">
        <v>8.3000000000000007</v>
      </c>
      <c r="J413" s="39">
        <v>2E-3</v>
      </c>
      <c r="K413" s="39">
        <v>5.8999999999999997E-2</v>
      </c>
      <c r="L413" s="46"/>
      <c r="M413" s="49"/>
      <c r="N413" s="50"/>
      <c r="O413" s="38">
        <v>3.8</v>
      </c>
      <c r="P413" s="39">
        <v>0.17499999999999999</v>
      </c>
      <c r="Q413" s="40"/>
      <c r="R413" s="38">
        <v>20.8</v>
      </c>
      <c r="S413" s="51"/>
      <c r="T413" s="15"/>
    </row>
    <row r="414" spans="1:20" ht="12" customHeight="1" x14ac:dyDescent="0.25">
      <c r="A414" s="15"/>
      <c r="B414" s="52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54"/>
      <c r="T414" s="15"/>
    </row>
    <row r="415" spans="1:20" ht="20.100000000000001" customHeight="1" x14ac:dyDescent="0.25">
      <c r="A415" s="198" t="s">
        <v>284</v>
      </c>
      <c r="B415" s="198"/>
      <c r="C415" s="12"/>
      <c r="D415" s="12"/>
      <c r="E415" s="12"/>
      <c r="F415" s="12"/>
      <c r="G415" s="12"/>
      <c r="H415" s="12"/>
      <c r="I415" s="12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" customHeight="1" x14ac:dyDescent="0.25">
      <c r="A416" s="12" t="s">
        <v>273</v>
      </c>
      <c r="B416" s="12"/>
      <c r="C416" s="12"/>
      <c r="D416" s="11"/>
      <c r="E416" s="11"/>
      <c r="F416" s="11"/>
      <c r="G416" s="11"/>
      <c r="H416" s="11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" customHeight="1" x14ac:dyDescent="0.25">
      <c r="A417" s="17" t="s">
        <v>274</v>
      </c>
      <c r="B417" s="197" t="s">
        <v>253</v>
      </c>
      <c r="C417" s="197"/>
      <c r="D417" s="199" t="s">
        <v>4</v>
      </c>
      <c r="E417" s="199"/>
      <c r="F417" s="18" t="s">
        <v>1</v>
      </c>
      <c r="G417" s="18"/>
      <c r="H417" s="18" t="s">
        <v>2</v>
      </c>
      <c r="I417" s="19"/>
      <c r="J417" s="19"/>
      <c r="K417" s="19"/>
      <c r="L417" s="19"/>
      <c r="M417" s="18" t="s">
        <v>3</v>
      </c>
      <c r="N417" s="18" t="s">
        <v>3</v>
      </c>
      <c r="O417" s="19"/>
      <c r="P417" s="19"/>
      <c r="Q417" s="19"/>
      <c r="R417" s="19"/>
      <c r="S417" s="18" t="s">
        <v>2</v>
      </c>
      <c r="T417" s="15"/>
    </row>
    <row r="418" spans="1:20" ht="12" customHeight="1" x14ac:dyDescent="0.25">
      <c r="A418" s="17" t="s">
        <v>5</v>
      </c>
      <c r="B418" s="20">
        <v>7800</v>
      </c>
      <c r="C418" s="21" t="s">
        <v>318</v>
      </c>
      <c r="D418" s="199"/>
      <c r="E418" s="199"/>
      <c r="F418" s="22" t="s">
        <v>6</v>
      </c>
      <c r="G418" s="22" t="s">
        <v>7</v>
      </c>
      <c r="H418" s="22" t="s">
        <v>319</v>
      </c>
      <c r="I418" s="22" t="s">
        <v>8</v>
      </c>
      <c r="J418" s="22" t="s">
        <v>320</v>
      </c>
      <c r="K418" s="22" t="s">
        <v>321</v>
      </c>
      <c r="L418" s="22" t="s">
        <v>322</v>
      </c>
      <c r="M418" s="22" t="s">
        <v>323</v>
      </c>
      <c r="N418" s="22" t="s">
        <v>9</v>
      </c>
      <c r="O418" s="22" t="s">
        <v>324</v>
      </c>
      <c r="P418" s="22" t="s">
        <v>325</v>
      </c>
      <c r="Q418" s="22" t="s">
        <v>326</v>
      </c>
      <c r="R418" s="22" t="s">
        <v>327</v>
      </c>
      <c r="S418" s="22" t="s">
        <v>10</v>
      </c>
      <c r="T418" s="15"/>
    </row>
    <row r="419" spans="1:20" ht="12" customHeight="1" x14ac:dyDescent="0.25">
      <c r="A419" s="17" t="s">
        <v>11</v>
      </c>
      <c r="B419" s="20">
        <v>16000</v>
      </c>
      <c r="C419" s="21" t="s">
        <v>328</v>
      </c>
      <c r="D419" s="199"/>
      <c r="E419" s="199"/>
      <c r="F419" s="18" t="s">
        <v>12</v>
      </c>
      <c r="G419" s="18"/>
      <c r="H419" s="18" t="s">
        <v>13</v>
      </c>
      <c r="I419" s="18"/>
      <c r="J419" s="18" t="s">
        <v>13</v>
      </c>
      <c r="K419" s="18" t="s">
        <v>13</v>
      </c>
      <c r="L419" s="18" t="s">
        <v>13</v>
      </c>
      <c r="M419" s="18" t="s">
        <v>13</v>
      </c>
      <c r="N419" s="18" t="s">
        <v>13</v>
      </c>
      <c r="O419" s="18" t="s">
        <v>13</v>
      </c>
      <c r="P419" s="18" t="s">
        <v>13</v>
      </c>
      <c r="Q419" s="18" t="s">
        <v>13</v>
      </c>
      <c r="R419" s="18" t="s">
        <v>13</v>
      </c>
      <c r="S419" s="18" t="s">
        <v>13</v>
      </c>
      <c r="T419" s="15"/>
    </row>
    <row r="420" spans="1:20" ht="12" customHeight="1" x14ac:dyDescent="0.25">
      <c r="A420" s="17" t="s">
        <v>14</v>
      </c>
      <c r="B420" s="23" t="s">
        <v>15</v>
      </c>
      <c r="C420" s="24"/>
      <c r="D420" s="200" t="s">
        <v>19</v>
      </c>
      <c r="E420" s="200"/>
      <c r="F420" s="201" t="s">
        <v>16</v>
      </c>
      <c r="G420" s="201" t="s">
        <v>16</v>
      </c>
      <c r="H420" s="25" t="s">
        <v>17</v>
      </c>
      <c r="I420" s="25" t="s">
        <v>18</v>
      </c>
      <c r="J420" s="26"/>
      <c r="K420" s="190" t="s">
        <v>16</v>
      </c>
      <c r="L420" s="26"/>
      <c r="M420" s="26"/>
      <c r="N420" s="25">
        <v>9.1999999999999998E-2</v>
      </c>
      <c r="O420" s="25">
        <v>3.8</v>
      </c>
      <c r="P420" s="201" t="s">
        <v>16</v>
      </c>
      <c r="Q420" s="26"/>
      <c r="R420" s="27">
        <v>20</v>
      </c>
      <c r="S420" s="25">
        <v>1.4E-2</v>
      </c>
      <c r="T420" s="15"/>
    </row>
    <row r="421" spans="1:20" ht="12" customHeight="1" x14ac:dyDescent="0.25">
      <c r="A421" s="17" t="s">
        <v>20</v>
      </c>
      <c r="B421" s="23" t="s">
        <v>21</v>
      </c>
      <c r="C421" s="24" t="s">
        <v>329</v>
      </c>
      <c r="D421" s="204" t="s">
        <v>22</v>
      </c>
      <c r="E421" s="204"/>
      <c r="F421" s="201"/>
      <c r="G421" s="201"/>
      <c r="H421" s="26"/>
      <c r="I421" s="26"/>
      <c r="J421" s="28">
        <v>2.5000000000000001E-2</v>
      </c>
      <c r="K421" s="191"/>
      <c r="L421" s="26"/>
      <c r="M421" s="28">
        <v>5.0000000000000001E-3</v>
      </c>
      <c r="N421" s="26"/>
      <c r="O421" s="26"/>
      <c r="P421" s="201"/>
      <c r="Q421" s="26"/>
      <c r="R421" s="26"/>
      <c r="S421" s="26"/>
      <c r="T421" s="15"/>
    </row>
    <row r="422" spans="1:20" ht="12" customHeight="1" x14ac:dyDescent="0.25">
      <c r="A422" s="35"/>
      <c r="B422" s="142"/>
      <c r="C422" s="143"/>
      <c r="D422" s="205" t="s">
        <v>109</v>
      </c>
      <c r="E422" s="205"/>
      <c r="F422" s="201"/>
      <c r="G422" s="201"/>
      <c r="H422" s="26"/>
      <c r="I422" s="26"/>
      <c r="J422" s="26"/>
      <c r="K422" s="192"/>
      <c r="L422" s="29">
        <v>0.16</v>
      </c>
      <c r="M422" s="26"/>
      <c r="N422" s="26"/>
      <c r="O422" s="26"/>
      <c r="P422" s="201"/>
      <c r="Q422" s="29">
        <v>0.14000000000000001</v>
      </c>
      <c r="R422" s="26"/>
      <c r="S422" s="26"/>
      <c r="T422" s="15"/>
    </row>
    <row r="423" spans="1:20" ht="12" customHeight="1" x14ac:dyDescent="0.25">
      <c r="A423" s="35"/>
      <c r="B423" s="142"/>
      <c r="C423" s="142"/>
      <c r="D423" s="202">
        <v>39548</v>
      </c>
      <c r="E423" s="202"/>
      <c r="F423" s="42">
        <v>12.8</v>
      </c>
      <c r="G423" s="42">
        <v>55.4</v>
      </c>
      <c r="H423" s="42">
        <v>12.84</v>
      </c>
      <c r="I423" s="42">
        <v>8.1</v>
      </c>
      <c r="J423" s="42" t="s">
        <v>23</v>
      </c>
      <c r="K423" s="42" t="s">
        <v>24</v>
      </c>
      <c r="L423" s="42" t="s">
        <v>25</v>
      </c>
      <c r="M423" s="18" t="s">
        <v>110</v>
      </c>
      <c r="N423" s="42" t="s">
        <v>24</v>
      </c>
      <c r="O423" s="25">
        <v>4.0999999999999996</v>
      </c>
      <c r="P423" s="42">
        <v>0.13500000000000001</v>
      </c>
      <c r="Q423" s="42">
        <v>4.1000000000000002E-2</v>
      </c>
      <c r="R423" s="42">
        <v>7.6</v>
      </c>
      <c r="S423" s="42" t="s">
        <v>110</v>
      </c>
      <c r="T423" s="15"/>
    </row>
    <row r="424" spans="1:20" ht="12" customHeight="1" x14ac:dyDescent="0.25">
      <c r="A424" s="15"/>
      <c r="B424" s="15"/>
      <c r="C424" s="15"/>
      <c r="D424" s="202">
        <v>39681</v>
      </c>
      <c r="E424" s="202"/>
      <c r="F424" s="42">
        <v>19.3</v>
      </c>
      <c r="G424" s="42">
        <v>33.799999999999997</v>
      </c>
      <c r="H424" s="42">
        <v>11.05</v>
      </c>
      <c r="I424" s="42">
        <v>8.4</v>
      </c>
      <c r="J424" s="42"/>
      <c r="K424" s="42">
        <v>4.0000000000000001E-3</v>
      </c>
      <c r="L424" s="42">
        <v>9.5000000000000001E-2</v>
      </c>
      <c r="M424" s="42"/>
      <c r="N424" s="42"/>
      <c r="O424" s="42">
        <v>3.1</v>
      </c>
      <c r="P424" s="42">
        <v>5.5E-2</v>
      </c>
      <c r="Q424" s="42">
        <v>1.7000000000000001E-2</v>
      </c>
      <c r="R424" s="42">
        <v>10.4</v>
      </c>
      <c r="S424" s="42"/>
      <c r="T424" s="15"/>
    </row>
    <row r="425" spans="1:20" ht="12" customHeight="1" x14ac:dyDescent="0.25">
      <c r="A425" s="15"/>
      <c r="B425" s="193" t="s">
        <v>26</v>
      </c>
      <c r="C425" s="196"/>
      <c r="D425" s="202">
        <v>39912</v>
      </c>
      <c r="E425" s="202"/>
      <c r="F425" s="42">
        <v>13.8</v>
      </c>
      <c r="G425" s="42">
        <v>74.599999999999994</v>
      </c>
      <c r="H425" s="42">
        <v>12.01</v>
      </c>
      <c r="I425" s="42">
        <v>8.4</v>
      </c>
      <c r="J425" s="42">
        <v>3.0000000000000001E-3</v>
      </c>
      <c r="K425" s="42">
        <v>6.5000000000000002E-2</v>
      </c>
      <c r="L425" s="42">
        <v>0.05</v>
      </c>
      <c r="M425" s="42"/>
      <c r="N425" s="42"/>
      <c r="O425" s="42">
        <v>3.1</v>
      </c>
      <c r="P425" s="42">
        <v>0.16700000000000001</v>
      </c>
      <c r="Q425" s="42">
        <v>5.0999999999999997E-2</v>
      </c>
      <c r="R425" s="42">
        <v>19.2</v>
      </c>
      <c r="S425" s="42"/>
      <c r="T425" s="15"/>
    </row>
    <row r="426" spans="1:20" ht="12" customHeight="1" x14ac:dyDescent="0.25">
      <c r="A426" s="15"/>
      <c r="B426" s="193"/>
      <c r="C426" s="196"/>
      <c r="D426" s="202">
        <v>40060</v>
      </c>
      <c r="E426" s="202"/>
      <c r="F426" s="42">
        <v>20.2</v>
      </c>
      <c r="G426" s="42">
        <v>35.700000000000003</v>
      </c>
      <c r="H426" s="42">
        <v>13.73</v>
      </c>
      <c r="I426" s="42">
        <v>8.8000000000000007</v>
      </c>
      <c r="J426" s="28">
        <v>0.03</v>
      </c>
      <c r="K426" s="42">
        <v>0.12</v>
      </c>
      <c r="L426" s="42">
        <v>9.3170000000000003E-2</v>
      </c>
      <c r="M426" s="42"/>
      <c r="N426" s="42"/>
      <c r="O426" s="42">
        <v>2.8</v>
      </c>
      <c r="P426" s="42">
        <v>4.0399999999999998E-2</v>
      </c>
      <c r="Q426" s="42">
        <v>1.2317E-2</v>
      </c>
      <c r="R426" s="25">
        <v>20.8</v>
      </c>
      <c r="S426" s="42"/>
      <c r="T426" s="15"/>
    </row>
    <row r="427" spans="1:20" ht="12" customHeight="1" x14ac:dyDescent="0.25">
      <c r="A427" s="15"/>
      <c r="B427" s="193"/>
      <c r="C427" s="196"/>
      <c r="D427" s="202">
        <v>40296</v>
      </c>
      <c r="E427" s="202"/>
      <c r="F427" s="42">
        <v>17.2</v>
      </c>
      <c r="G427" s="42">
        <v>99.3</v>
      </c>
      <c r="H427" s="42">
        <v>10.6</v>
      </c>
      <c r="I427" s="42">
        <v>8.1</v>
      </c>
      <c r="J427" s="42">
        <v>7.0000000000000001E-3</v>
      </c>
      <c r="K427" s="42">
        <v>0.17899999999999999</v>
      </c>
      <c r="L427" s="42">
        <v>0.13897999999999999</v>
      </c>
      <c r="M427" s="42"/>
      <c r="N427" s="42"/>
      <c r="O427" s="42">
        <v>3.8</v>
      </c>
      <c r="P427" s="42">
        <v>9.4000000000000004E-3</v>
      </c>
      <c r="Q427" s="42">
        <v>2.8660000000000001E-3</v>
      </c>
      <c r="R427" s="42">
        <v>2.8</v>
      </c>
      <c r="S427" s="42"/>
      <c r="T427" s="15"/>
    </row>
    <row r="428" spans="1:20" ht="12" customHeight="1" x14ac:dyDescent="0.25">
      <c r="A428" s="15"/>
      <c r="B428" s="193"/>
      <c r="C428" s="196"/>
      <c r="D428" s="202">
        <v>40395</v>
      </c>
      <c r="E428" s="202"/>
      <c r="F428" s="103">
        <v>22.9</v>
      </c>
      <c r="G428" s="103">
        <v>33.5</v>
      </c>
      <c r="H428" s="42">
        <v>11.2</v>
      </c>
      <c r="I428" s="42">
        <v>8.8000000000000007</v>
      </c>
      <c r="J428" s="42">
        <v>1.4999999999999999E-2</v>
      </c>
      <c r="K428" s="42" t="s">
        <v>24</v>
      </c>
      <c r="L428" s="42" t="s">
        <v>25</v>
      </c>
      <c r="M428" s="42"/>
      <c r="N428" s="42"/>
      <c r="O428" s="25">
        <v>5.0999999999999996</v>
      </c>
      <c r="P428" s="42">
        <v>8.5000000000000006E-2</v>
      </c>
      <c r="Q428" s="42">
        <v>2.5915000000000001E-2</v>
      </c>
      <c r="R428" s="42">
        <v>13.2</v>
      </c>
      <c r="S428" s="42"/>
      <c r="T428" s="15"/>
    </row>
    <row r="429" spans="1:20" ht="12" customHeight="1" x14ac:dyDescent="0.25">
      <c r="A429" s="15"/>
      <c r="B429" s="193"/>
      <c r="C429" s="196"/>
      <c r="D429" s="202">
        <v>40653</v>
      </c>
      <c r="E429" s="202"/>
      <c r="F429" s="103">
        <v>16.600000000000001</v>
      </c>
      <c r="G429" s="103">
        <v>85.2</v>
      </c>
      <c r="H429" s="42">
        <v>12.6</v>
      </c>
      <c r="I429" s="42">
        <v>8.1</v>
      </c>
      <c r="J429" s="42">
        <v>5.0000000000000001E-3</v>
      </c>
      <c r="K429" s="42">
        <v>0.108</v>
      </c>
      <c r="L429" s="42">
        <v>8.3849999999999994E-2</v>
      </c>
      <c r="M429" s="42"/>
      <c r="N429" s="42"/>
      <c r="O429" s="42">
        <v>2.8</v>
      </c>
      <c r="P429" s="42">
        <v>0.17199999999999999</v>
      </c>
      <c r="Q429" s="42">
        <v>5.2439E-2</v>
      </c>
      <c r="R429" s="42">
        <v>2.4</v>
      </c>
      <c r="S429" s="42"/>
      <c r="T429" s="15"/>
    </row>
    <row r="430" spans="1:20" ht="12" customHeight="1" x14ac:dyDescent="0.25">
      <c r="A430" s="15"/>
      <c r="B430" s="193"/>
      <c r="C430" s="196"/>
      <c r="D430" s="202">
        <v>40778</v>
      </c>
      <c r="E430" s="202"/>
      <c r="F430" s="103">
        <v>27.2</v>
      </c>
      <c r="G430" s="103">
        <v>41.7</v>
      </c>
      <c r="H430" s="42">
        <v>16.7</v>
      </c>
      <c r="I430" s="42">
        <v>8.6999999999999993</v>
      </c>
      <c r="J430" s="42">
        <v>2.3E-2</v>
      </c>
      <c r="K430" s="42">
        <v>6.8000000000000005E-2</v>
      </c>
      <c r="L430" s="42">
        <v>5.28E-2</v>
      </c>
      <c r="M430" s="42"/>
      <c r="N430" s="42"/>
      <c r="O430" s="25">
        <v>7.5</v>
      </c>
      <c r="P430" s="42">
        <v>5.0700000000000002E-2</v>
      </c>
      <c r="Q430" s="42">
        <v>1.5457E-2</v>
      </c>
      <c r="R430" s="42">
        <v>9.6</v>
      </c>
      <c r="S430" s="42"/>
      <c r="T430" s="15"/>
    </row>
    <row r="431" spans="1:20" ht="12" customHeight="1" x14ac:dyDescent="0.25">
      <c r="A431" s="15"/>
      <c r="B431" s="193"/>
      <c r="C431" s="196"/>
      <c r="D431" s="202">
        <v>41022</v>
      </c>
      <c r="E431" s="202"/>
      <c r="F431" s="37">
        <v>14.9</v>
      </c>
      <c r="G431" s="37">
        <v>80.900000000000006</v>
      </c>
      <c r="H431" s="37">
        <v>11</v>
      </c>
      <c r="I431" s="38">
        <v>8.9</v>
      </c>
      <c r="J431" s="39" t="s">
        <v>101</v>
      </c>
      <c r="K431" s="39" t="s">
        <v>102</v>
      </c>
      <c r="L431" s="40" t="s">
        <v>103</v>
      </c>
      <c r="M431" s="41"/>
      <c r="N431" s="42"/>
      <c r="O431" s="38">
        <v>6.1</v>
      </c>
      <c r="P431" s="39">
        <v>0.123</v>
      </c>
      <c r="Q431" s="40">
        <v>3.7448294705376785E-2</v>
      </c>
      <c r="R431" s="38">
        <v>10.4</v>
      </c>
      <c r="S431" s="51"/>
      <c r="T431" s="15"/>
    </row>
    <row r="432" spans="1:20" ht="12" customHeight="1" x14ac:dyDescent="0.25">
      <c r="A432" s="15"/>
      <c r="B432" s="15"/>
      <c r="C432" s="15"/>
      <c r="D432" s="202">
        <v>41141</v>
      </c>
      <c r="E432" s="202"/>
      <c r="F432" s="37">
        <v>26.7</v>
      </c>
      <c r="G432" s="37">
        <v>50.4</v>
      </c>
      <c r="H432" s="37">
        <v>6.1</v>
      </c>
      <c r="I432" s="38">
        <v>8.6</v>
      </c>
      <c r="J432" s="39" t="s">
        <v>101</v>
      </c>
      <c r="K432" s="39" t="s">
        <v>102</v>
      </c>
      <c r="L432" s="40" t="s">
        <v>103</v>
      </c>
      <c r="M432" s="109"/>
      <c r="N432" s="43"/>
      <c r="O432" s="38">
        <v>4.3</v>
      </c>
      <c r="P432" s="39">
        <v>5.9700000000000003E-2</v>
      </c>
      <c r="Q432" s="40">
        <v>1.8176123527731659E-2</v>
      </c>
      <c r="R432" s="38">
        <v>11.2</v>
      </c>
      <c r="S432" s="51"/>
      <c r="T432" s="15"/>
    </row>
    <row r="433" spans="1:20" ht="12" customHeight="1" x14ac:dyDescent="0.25">
      <c r="A433" s="15"/>
      <c r="B433" s="15"/>
      <c r="C433" s="15"/>
      <c r="D433" s="202">
        <v>41393</v>
      </c>
      <c r="E433" s="202"/>
      <c r="F433" s="44">
        <v>15.6</v>
      </c>
      <c r="G433" s="44">
        <v>75.400000000000006</v>
      </c>
      <c r="H433" s="44">
        <v>7.6</v>
      </c>
      <c r="I433" s="45">
        <v>8.1</v>
      </c>
      <c r="J433" s="46">
        <v>2E-3</v>
      </c>
      <c r="K433" s="46">
        <v>5.6000000000000001E-2</v>
      </c>
      <c r="L433" s="46">
        <v>4.2999999999999997E-2</v>
      </c>
      <c r="M433" s="49"/>
      <c r="N433" s="47"/>
      <c r="O433" s="44">
        <v>16.600000000000001</v>
      </c>
      <c r="P433" s="46">
        <v>0.14799999999999999</v>
      </c>
      <c r="Q433" s="40">
        <v>4.5059736718664749E-2</v>
      </c>
      <c r="R433" s="44">
        <v>11.6</v>
      </c>
      <c r="S433" s="51"/>
      <c r="T433" s="15"/>
    </row>
    <row r="434" spans="1:20" ht="12" customHeight="1" x14ac:dyDescent="0.25">
      <c r="A434" s="15"/>
      <c r="B434" s="15"/>
      <c r="C434" s="15"/>
      <c r="D434" s="202">
        <v>41514</v>
      </c>
      <c r="E434" s="202"/>
      <c r="F434" s="44">
        <v>19.100000000000001</v>
      </c>
      <c r="G434" s="44">
        <v>40.200000000000003</v>
      </c>
      <c r="H434" s="44">
        <v>7</v>
      </c>
      <c r="I434" s="38">
        <v>7.6</v>
      </c>
      <c r="J434" s="39">
        <v>2.8000000000000001E-2</v>
      </c>
      <c r="K434" s="39">
        <v>0.67200000000000004</v>
      </c>
      <c r="L434" s="46">
        <v>0.52200000000000002</v>
      </c>
      <c r="M434" s="49"/>
      <c r="N434" s="39"/>
      <c r="O434" s="38">
        <v>3.4</v>
      </c>
      <c r="P434" s="39">
        <v>0.17199999999999999</v>
      </c>
      <c r="Q434" s="40">
        <v>5.2366721051421192E-2</v>
      </c>
      <c r="R434" s="38">
        <v>7.2</v>
      </c>
      <c r="S434" s="51"/>
      <c r="T434" s="15"/>
    </row>
    <row r="435" spans="1:20" ht="12" customHeight="1" x14ac:dyDescent="0.25">
      <c r="A435" s="15"/>
      <c r="B435" s="15"/>
      <c r="C435" s="15"/>
      <c r="D435" s="202">
        <v>41751</v>
      </c>
      <c r="E435" s="202"/>
      <c r="F435" s="44">
        <v>15.8</v>
      </c>
      <c r="G435" s="44">
        <v>55.1</v>
      </c>
      <c r="H435" s="44">
        <v>15</v>
      </c>
      <c r="I435" s="38">
        <v>8.5</v>
      </c>
      <c r="J435" s="39" t="s">
        <v>101</v>
      </c>
      <c r="K435" s="39" t="s">
        <v>102</v>
      </c>
      <c r="L435" s="46"/>
      <c r="M435" s="49"/>
      <c r="N435" s="50"/>
      <c r="O435" s="38">
        <v>3</v>
      </c>
      <c r="P435" s="39">
        <v>0.06</v>
      </c>
      <c r="Q435" s="40"/>
      <c r="R435" s="38">
        <v>10</v>
      </c>
      <c r="S435" s="51"/>
      <c r="T435" s="15"/>
    </row>
    <row r="436" spans="1:20" ht="12" customHeight="1" x14ac:dyDescent="0.25">
      <c r="A436" s="15"/>
      <c r="B436" s="15"/>
      <c r="C436" s="15"/>
      <c r="D436" s="202">
        <v>41877</v>
      </c>
      <c r="E436" s="202"/>
      <c r="F436" s="44">
        <v>17.8</v>
      </c>
      <c r="G436" s="44">
        <v>38.4</v>
      </c>
      <c r="H436" s="44">
        <v>10.8</v>
      </c>
      <c r="I436" s="38">
        <v>8.4</v>
      </c>
      <c r="J436" s="39">
        <v>3.0000000000000001E-3</v>
      </c>
      <c r="K436" s="39">
        <v>0.08</v>
      </c>
      <c r="L436" s="46"/>
      <c r="M436" s="49"/>
      <c r="N436" s="50"/>
      <c r="O436" s="38">
        <v>7.4</v>
      </c>
      <c r="P436" s="39">
        <v>6.8000000000000005E-2</v>
      </c>
      <c r="Q436" s="40"/>
      <c r="R436" s="38">
        <v>16.399999999999999</v>
      </c>
      <c r="S436" s="51"/>
      <c r="T436" s="15"/>
    </row>
    <row r="437" spans="1:20" ht="12" customHeight="1" x14ac:dyDescent="0.25">
      <c r="A437" s="15"/>
      <c r="B437" s="52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54"/>
      <c r="T437" s="15"/>
    </row>
    <row r="438" spans="1:20" ht="20.100000000000001" customHeight="1" x14ac:dyDescent="0.25">
      <c r="A438" s="198" t="s">
        <v>252</v>
      </c>
      <c r="B438" s="198"/>
      <c r="C438" s="198"/>
      <c r="D438" s="77"/>
      <c r="E438" s="11"/>
      <c r="F438" s="11"/>
      <c r="G438" s="11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" customHeight="1" x14ac:dyDescent="0.25">
      <c r="A439" s="12" t="s">
        <v>255</v>
      </c>
      <c r="B439" s="12"/>
      <c r="C439" s="12"/>
      <c r="D439" s="11"/>
      <c r="E439" s="11"/>
      <c r="F439" s="11"/>
      <c r="G439" s="11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" customHeight="1" x14ac:dyDescent="0.25">
      <c r="A440" s="17" t="s">
        <v>287</v>
      </c>
      <c r="B440" s="197" t="s">
        <v>253</v>
      </c>
      <c r="C440" s="197"/>
      <c r="D440" s="199" t="s">
        <v>4</v>
      </c>
      <c r="E440" s="199"/>
      <c r="F440" s="18" t="s">
        <v>1</v>
      </c>
      <c r="G440" s="18"/>
      <c r="H440" s="18" t="s">
        <v>2</v>
      </c>
      <c r="I440" s="19"/>
      <c r="J440" s="19"/>
      <c r="K440" s="19"/>
      <c r="L440" s="19"/>
      <c r="M440" s="18" t="s">
        <v>3</v>
      </c>
      <c r="N440" s="18" t="s">
        <v>3</v>
      </c>
      <c r="O440" s="19"/>
      <c r="P440" s="19"/>
      <c r="Q440" s="19"/>
      <c r="R440" s="19"/>
      <c r="S440" s="18" t="s">
        <v>2</v>
      </c>
      <c r="T440" s="15"/>
    </row>
    <row r="441" spans="1:20" ht="12" customHeight="1" x14ac:dyDescent="0.25">
      <c r="A441" s="17" t="s">
        <v>5</v>
      </c>
      <c r="B441" s="20">
        <v>7170</v>
      </c>
      <c r="C441" s="21" t="s">
        <v>318</v>
      </c>
      <c r="D441" s="199"/>
      <c r="E441" s="199"/>
      <c r="F441" s="22" t="s">
        <v>6</v>
      </c>
      <c r="G441" s="22" t="s">
        <v>7</v>
      </c>
      <c r="H441" s="22" t="s">
        <v>319</v>
      </c>
      <c r="I441" s="22" t="s">
        <v>8</v>
      </c>
      <c r="J441" s="22" t="s">
        <v>320</v>
      </c>
      <c r="K441" s="22" t="s">
        <v>321</v>
      </c>
      <c r="L441" s="22" t="s">
        <v>322</v>
      </c>
      <c r="M441" s="22" t="s">
        <v>323</v>
      </c>
      <c r="N441" s="22" t="s">
        <v>9</v>
      </c>
      <c r="O441" s="22" t="s">
        <v>324</v>
      </c>
      <c r="P441" s="22" t="s">
        <v>325</v>
      </c>
      <c r="Q441" s="22" t="s">
        <v>326</v>
      </c>
      <c r="R441" s="22" t="s">
        <v>327</v>
      </c>
      <c r="S441" s="22" t="s">
        <v>10</v>
      </c>
      <c r="T441" s="15"/>
    </row>
    <row r="442" spans="1:20" ht="12" customHeight="1" x14ac:dyDescent="0.25">
      <c r="A442" s="17" t="s">
        <v>11</v>
      </c>
      <c r="B442" s="20">
        <v>6760</v>
      </c>
      <c r="C442" s="21" t="s">
        <v>328</v>
      </c>
      <c r="D442" s="199"/>
      <c r="E442" s="199"/>
      <c r="F442" s="18" t="s">
        <v>12</v>
      </c>
      <c r="G442" s="18"/>
      <c r="H442" s="18" t="s">
        <v>13</v>
      </c>
      <c r="I442" s="18"/>
      <c r="J442" s="18" t="s">
        <v>13</v>
      </c>
      <c r="K442" s="18" t="s">
        <v>13</v>
      </c>
      <c r="L442" s="18" t="s">
        <v>13</v>
      </c>
      <c r="M442" s="18" t="s">
        <v>13</v>
      </c>
      <c r="N442" s="18" t="s">
        <v>13</v>
      </c>
      <c r="O442" s="18" t="s">
        <v>13</v>
      </c>
      <c r="P442" s="18" t="s">
        <v>13</v>
      </c>
      <c r="Q442" s="18" t="s">
        <v>13</v>
      </c>
      <c r="R442" s="18" t="s">
        <v>13</v>
      </c>
      <c r="S442" s="18" t="s">
        <v>13</v>
      </c>
      <c r="T442" s="15"/>
    </row>
    <row r="443" spans="1:20" ht="12" customHeight="1" x14ac:dyDescent="0.25">
      <c r="A443" s="17" t="s">
        <v>14</v>
      </c>
      <c r="B443" s="23" t="s">
        <v>15</v>
      </c>
      <c r="C443" s="24"/>
      <c r="D443" s="200" t="s">
        <v>19</v>
      </c>
      <c r="E443" s="200"/>
      <c r="F443" s="201" t="s">
        <v>16</v>
      </c>
      <c r="G443" s="201" t="s">
        <v>16</v>
      </c>
      <c r="H443" s="25" t="s">
        <v>17</v>
      </c>
      <c r="I443" s="25" t="s">
        <v>18</v>
      </c>
      <c r="J443" s="26"/>
      <c r="K443" s="190" t="s">
        <v>16</v>
      </c>
      <c r="L443" s="26"/>
      <c r="M443" s="26"/>
      <c r="N443" s="25">
        <v>9.1999999999999998E-2</v>
      </c>
      <c r="O443" s="25">
        <v>3.8</v>
      </c>
      <c r="P443" s="201" t="s">
        <v>16</v>
      </c>
      <c r="Q443" s="26"/>
      <c r="R443" s="27">
        <v>20</v>
      </c>
      <c r="S443" s="25">
        <v>1.4E-2</v>
      </c>
      <c r="T443" s="15"/>
    </row>
    <row r="444" spans="1:20" ht="12" customHeight="1" x14ac:dyDescent="0.25">
      <c r="A444" s="17" t="s">
        <v>20</v>
      </c>
      <c r="B444" s="23" t="s">
        <v>21</v>
      </c>
      <c r="C444" s="24" t="s">
        <v>329</v>
      </c>
      <c r="D444" s="204" t="s">
        <v>22</v>
      </c>
      <c r="E444" s="204"/>
      <c r="F444" s="201"/>
      <c r="G444" s="201"/>
      <c r="H444" s="26"/>
      <c r="I444" s="26"/>
      <c r="J444" s="28">
        <v>2.5000000000000001E-2</v>
      </c>
      <c r="K444" s="191"/>
      <c r="L444" s="26"/>
      <c r="M444" s="28">
        <v>5.0000000000000001E-3</v>
      </c>
      <c r="N444" s="26"/>
      <c r="O444" s="26"/>
      <c r="P444" s="201"/>
      <c r="Q444" s="26"/>
      <c r="R444" s="26"/>
      <c r="S444" s="26"/>
      <c r="T444" s="15"/>
    </row>
    <row r="445" spans="1:20" ht="12" customHeight="1" x14ac:dyDescent="0.25">
      <c r="A445" s="35"/>
      <c r="B445" s="142"/>
      <c r="C445" s="143"/>
      <c r="D445" s="205" t="s">
        <v>186</v>
      </c>
      <c r="E445" s="205"/>
      <c r="F445" s="201"/>
      <c r="G445" s="201"/>
      <c r="H445" s="26"/>
      <c r="I445" s="26"/>
      <c r="J445" s="26"/>
      <c r="K445" s="192"/>
      <c r="L445" s="29">
        <v>0.16</v>
      </c>
      <c r="M445" s="26"/>
      <c r="N445" s="26"/>
      <c r="O445" s="26"/>
      <c r="P445" s="201"/>
      <c r="Q445" s="29">
        <v>0.14000000000000001</v>
      </c>
      <c r="R445" s="26"/>
      <c r="S445" s="26"/>
      <c r="T445" s="15"/>
    </row>
    <row r="446" spans="1:20" ht="12" customHeight="1" x14ac:dyDescent="0.25">
      <c r="A446" s="35"/>
      <c r="B446" s="142"/>
      <c r="C446" s="142"/>
      <c r="D446" s="202">
        <v>39548</v>
      </c>
      <c r="E446" s="202"/>
      <c r="F446" s="37">
        <v>13</v>
      </c>
      <c r="G446" s="37">
        <v>78.3</v>
      </c>
      <c r="H446" s="37">
        <v>11.98</v>
      </c>
      <c r="I446" s="42">
        <v>8.1</v>
      </c>
      <c r="J446" s="42" t="s">
        <v>23</v>
      </c>
      <c r="K446" s="42" t="s">
        <v>24</v>
      </c>
      <c r="L446" s="42" t="s">
        <v>25</v>
      </c>
      <c r="M446" s="18" t="s">
        <v>110</v>
      </c>
      <c r="N446" s="42" t="s">
        <v>24</v>
      </c>
      <c r="O446" s="25">
        <v>6.4</v>
      </c>
      <c r="P446" s="42">
        <v>5.1999999999999998E-2</v>
      </c>
      <c r="Q446" s="42">
        <v>1.6E-2</v>
      </c>
      <c r="R446" s="37">
        <v>16</v>
      </c>
      <c r="S446" s="42" t="s">
        <v>110</v>
      </c>
      <c r="T446" s="15"/>
    </row>
    <row r="447" spans="1:20" ht="12" customHeight="1" x14ac:dyDescent="0.25">
      <c r="A447" s="15"/>
      <c r="B447" s="15"/>
      <c r="C447" s="68"/>
      <c r="D447" s="202">
        <v>39681</v>
      </c>
      <c r="E447" s="202"/>
      <c r="F447" s="37">
        <v>19.7</v>
      </c>
      <c r="G447" s="37">
        <v>40.700000000000003</v>
      </c>
      <c r="H447" s="27">
        <v>6.25</v>
      </c>
      <c r="I447" s="42">
        <v>8.5</v>
      </c>
      <c r="J447" s="42"/>
      <c r="K447" s="42">
        <v>6.0000000000000001E-3</v>
      </c>
      <c r="L447" s="42">
        <v>0.13800000000000001</v>
      </c>
      <c r="M447" s="42"/>
      <c r="N447" s="42"/>
      <c r="O447" s="25">
        <v>9.1999999999999993</v>
      </c>
      <c r="P447" s="42">
        <v>1.15E-2</v>
      </c>
      <c r="Q447" s="42">
        <v>4.0000000000000001E-3</v>
      </c>
      <c r="R447" s="27">
        <v>31.2</v>
      </c>
      <c r="S447" s="42"/>
      <c r="T447" s="15"/>
    </row>
    <row r="448" spans="1:20" ht="12" customHeight="1" x14ac:dyDescent="0.25">
      <c r="A448" s="15"/>
      <c r="B448" s="193" t="s">
        <v>26</v>
      </c>
      <c r="C448" s="196"/>
      <c r="D448" s="202">
        <v>39912</v>
      </c>
      <c r="E448" s="202"/>
      <c r="F448" s="37">
        <v>14.4</v>
      </c>
      <c r="G448" s="37">
        <v>114.2</v>
      </c>
      <c r="H448" s="37">
        <v>13.81</v>
      </c>
      <c r="I448" s="42">
        <v>8.3000000000000007</v>
      </c>
      <c r="J448" s="42" t="s">
        <v>23</v>
      </c>
      <c r="K448" s="42" t="s">
        <v>24</v>
      </c>
      <c r="L448" s="42" t="s">
        <v>25</v>
      </c>
      <c r="M448" s="42"/>
      <c r="N448" s="42"/>
      <c r="O448" s="42">
        <v>3.5</v>
      </c>
      <c r="P448" s="42">
        <v>0.107</v>
      </c>
      <c r="Q448" s="43">
        <v>3.3000000000000002E-2</v>
      </c>
      <c r="R448" s="37">
        <v>8</v>
      </c>
      <c r="S448" s="42"/>
      <c r="T448" s="15"/>
    </row>
    <row r="449" spans="1:20" ht="12" customHeight="1" x14ac:dyDescent="0.25">
      <c r="A449" s="15"/>
      <c r="B449" s="193"/>
      <c r="C449" s="196"/>
      <c r="D449" s="202">
        <v>40060</v>
      </c>
      <c r="E449" s="202"/>
      <c r="F449" s="37">
        <v>19.600000000000001</v>
      </c>
      <c r="G449" s="37">
        <v>82.9</v>
      </c>
      <c r="H449" s="27">
        <v>5.49</v>
      </c>
      <c r="I449" s="42">
        <v>7.6</v>
      </c>
      <c r="J449" s="42">
        <v>1.0999999999999999E-2</v>
      </c>
      <c r="K449" s="42">
        <v>0.28399999999999997</v>
      </c>
      <c r="L449" s="117">
        <v>0.2205</v>
      </c>
      <c r="M449" s="42"/>
      <c r="N449" s="42"/>
      <c r="O449" s="25">
        <v>5.3</v>
      </c>
      <c r="P449" s="42">
        <v>3.6299999999999999E-2</v>
      </c>
      <c r="Q449" s="43">
        <v>1.1067E-2</v>
      </c>
      <c r="R449" s="27">
        <v>32</v>
      </c>
      <c r="S449" s="42"/>
      <c r="T449" s="15"/>
    </row>
    <row r="450" spans="1:20" ht="12" customHeight="1" x14ac:dyDescent="0.25">
      <c r="A450" s="15"/>
      <c r="B450" s="193"/>
      <c r="C450" s="196"/>
      <c r="D450" s="202">
        <v>40296</v>
      </c>
      <c r="E450" s="202"/>
      <c r="F450" s="37">
        <v>18.8</v>
      </c>
      <c r="G450" s="37">
        <v>102.1</v>
      </c>
      <c r="H450" s="37">
        <v>9</v>
      </c>
      <c r="I450" s="42">
        <v>8.1</v>
      </c>
      <c r="J450" s="42" t="s">
        <v>23</v>
      </c>
      <c r="K450" s="42" t="s">
        <v>24</v>
      </c>
      <c r="L450" s="43" t="s">
        <v>25</v>
      </c>
      <c r="M450" s="42"/>
      <c r="N450" s="42"/>
      <c r="O450" s="25">
        <v>4.0999999999999996</v>
      </c>
      <c r="P450" s="42">
        <v>3.1E-2</v>
      </c>
      <c r="Q450" s="43">
        <v>9.4509999999999993E-3</v>
      </c>
      <c r="R450" s="37">
        <v>14.4</v>
      </c>
      <c r="S450" s="42"/>
      <c r="T450" s="15"/>
    </row>
    <row r="451" spans="1:20" ht="12" customHeight="1" x14ac:dyDescent="0.25">
      <c r="A451" s="15"/>
      <c r="B451" s="193"/>
      <c r="C451" s="196"/>
      <c r="D451" s="202">
        <v>40395</v>
      </c>
      <c r="E451" s="202"/>
      <c r="F451" s="44">
        <v>23</v>
      </c>
      <c r="G451" s="44">
        <v>74</v>
      </c>
      <c r="H451" s="37">
        <v>12</v>
      </c>
      <c r="I451" s="42">
        <v>8.5</v>
      </c>
      <c r="J451" s="42">
        <v>1.7999999999999999E-2</v>
      </c>
      <c r="K451" s="42">
        <v>0.436</v>
      </c>
      <c r="L451" s="117">
        <v>0.33850999999999998</v>
      </c>
      <c r="M451" s="42"/>
      <c r="N451" s="42"/>
      <c r="O451" s="25">
        <v>7</v>
      </c>
      <c r="P451" s="42">
        <v>0.13500000000000001</v>
      </c>
      <c r="Q451" s="43">
        <v>4.1159000000000001E-2</v>
      </c>
      <c r="R451" s="37">
        <v>15.6</v>
      </c>
      <c r="S451" s="42"/>
      <c r="T451" s="15"/>
    </row>
    <row r="452" spans="1:20" ht="12" customHeight="1" x14ac:dyDescent="0.25">
      <c r="A452" s="15"/>
      <c r="B452" s="193"/>
      <c r="C452" s="196"/>
      <c r="D452" s="202">
        <v>40653</v>
      </c>
      <c r="E452" s="202"/>
      <c r="F452" s="44">
        <v>18.600000000000001</v>
      </c>
      <c r="G452" s="44">
        <v>98</v>
      </c>
      <c r="H452" s="27">
        <v>8</v>
      </c>
      <c r="I452" s="42">
        <v>7.8</v>
      </c>
      <c r="J452" s="42">
        <v>1.0999999999999999E-2</v>
      </c>
      <c r="K452" s="42">
        <v>0.27500000000000002</v>
      </c>
      <c r="L452" s="117">
        <v>0.21351000000000001</v>
      </c>
      <c r="M452" s="42"/>
      <c r="N452" s="42"/>
      <c r="O452" s="42">
        <v>2.7</v>
      </c>
      <c r="P452" s="42">
        <v>0.27900000000000003</v>
      </c>
      <c r="Q452" s="43">
        <v>8.5060999999999998E-2</v>
      </c>
      <c r="R452" s="37">
        <v>11.2</v>
      </c>
      <c r="S452" s="42"/>
      <c r="T452" s="15"/>
    </row>
    <row r="453" spans="1:20" ht="12" customHeight="1" x14ac:dyDescent="0.25">
      <c r="A453" s="15"/>
      <c r="B453" s="193"/>
      <c r="C453" s="196"/>
      <c r="D453" s="202">
        <v>40778</v>
      </c>
      <c r="E453" s="202"/>
      <c r="F453" s="44">
        <v>26.7</v>
      </c>
      <c r="G453" s="44">
        <v>80.7</v>
      </c>
      <c r="H453" s="37">
        <v>9.8000000000000007</v>
      </c>
      <c r="I453" s="42">
        <v>7.9</v>
      </c>
      <c r="J453" s="42">
        <v>3.0000000000000001E-3</v>
      </c>
      <c r="K453" s="42">
        <v>8.4000000000000005E-2</v>
      </c>
      <c r="L453" s="43">
        <v>6.522E-2</v>
      </c>
      <c r="M453" s="42"/>
      <c r="N453" s="42"/>
      <c r="O453" s="42">
        <v>3.1</v>
      </c>
      <c r="P453" s="42">
        <v>5.0099999999999999E-2</v>
      </c>
      <c r="Q453" s="43">
        <v>1.5273999999999999E-2</v>
      </c>
      <c r="R453" s="37">
        <v>12.8</v>
      </c>
      <c r="S453" s="42"/>
      <c r="T453" s="15"/>
    </row>
    <row r="454" spans="1:20" ht="12" customHeight="1" x14ac:dyDescent="0.25">
      <c r="A454" s="15"/>
      <c r="B454" s="193"/>
      <c r="C454" s="196"/>
      <c r="D454" s="202">
        <v>41022</v>
      </c>
      <c r="E454" s="202"/>
      <c r="F454" s="37">
        <v>15</v>
      </c>
      <c r="G454" s="37">
        <v>100.3</v>
      </c>
      <c r="H454" s="37">
        <v>8.4</v>
      </c>
      <c r="I454" s="38">
        <v>8.1999999999999993</v>
      </c>
      <c r="J454" s="39">
        <v>3.0000000000000001E-3</v>
      </c>
      <c r="K454" s="39">
        <v>7.8E-2</v>
      </c>
      <c r="L454" s="43">
        <v>6.0999999999999999E-2</v>
      </c>
      <c r="M454" s="41"/>
      <c r="N454" s="42"/>
      <c r="O454" s="38">
        <v>4.4000000000000004</v>
      </c>
      <c r="P454" s="39">
        <v>0.155</v>
      </c>
      <c r="Q454" s="112">
        <v>4.7190940482385375E-2</v>
      </c>
      <c r="R454" s="37">
        <v>7.6</v>
      </c>
      <c r="S454" s="51"/>
      <c r="T454" s="15"/>
    </row>
    <row r="455" spans="1:20" ht="12" customHeight="1" x14ac:dyDescent="0.25">
      <c r="A455" s="15"/>
      <c r="B455" s="193"/>
      <c r="C455" s="196"/>
      <c r="D455" s="202">
        <v>41141</v>
      </c>
      <c r="E455" s="202"/>
      <c r="F455" s="37">
        <v>26.6</v>
      </c>
      <c r="G455" s="37">
        <v>63.1</v>
      </c>
      <c r="H455" s="37">
        <v>6.1</v>
      </c>
      <c r="I455" s="38">
        <v>7.7</v>
      </c>
      <c r="J455" s="39">
        <v>2E-3</v>
      </c>
      <c r="K455" s="39" t="s">
        <v>102</v>
      </c>
      <c r="L455" s="43" t="s">
        <v>103</v>
      </c>
      <c r="M455" s="109"/>
      <c r="N455" s="43"/>
      <c r="O455" s="38">
        <v>3.5</v>
      </c>
      <c r="P455" s="39">
        <v>4.3400000000000001E-2</v>
      </c>
      <c r="Q455" s="112">
        <v>1.3213463335067907E-2</v>
      </c>
      <c r="R455" s="37">
        <v>22.8</v>
      </c>
      <c r="S455" s="51"/>
      <c r="T455" s="15"/>
    </row>
    <row r="456" spans="1:20" ht="12" customHeight="1" x14ac:dyDescent="0.25">
      <c r="A456" s="15"/>
      <c r="B456" s="79"/>
      <c r="C456" s="80"/>
      <c r="D456" s="202">
        <v>41393</v>
      </c>
      <c r="E456" s="202"/>
      <c r="F456" s="44">
        <v>14.2</v>
      </c>
      <c r="G456" s="44">
        <v>88.9</v>
      </c>
      <c r="H456" s="44">
        <v>8.4</v>
      </c>
      <c r="I456" s="45">
        <v>7.6</v>
      </c>
      <c r="J456" s="46">
        <v>2.1000000000000001E-2</v>
      </c>
      <c r="K456" s="46">
        <v>0.50800000000000001</v>
      </c>
      <c r="L456" s="114">
        <v>0.39500000000000002</v>
      </c>
      <c r="M456" s="49"/>
      <c r="N456" s="47"/>
      <c r="O456" s="44">
        <v>5.7</v>
      </c>
      <c r="P456" s="46">
        <v>0.20899999999999999</v>
      </c>
      <c r="Q456" s="40">
        <v>6.3631655231087381E-2</v>
      </c>
      <c r="R456" s="44">
        <v>22</v>
      </c>
      <c r="S456" s="51"/>
      <c r="T456" s="15"/>
    </row>
    <row r="457" spans="1:20" ht="12" customHeight="1" x14ac:dyDescent="0.25">
      <c r="A457" s="15"/>
      <c r="B457" s="79"/>
      <c r="C457" s="80"/>
      <c r="D457" s="202">
        <v>41514</v>
      </c>
      <c r="E457" s="202"/>
      <c r="F457" s="44">
        <v>18.5</v>
      </c>
      <c r="G457" s="44">
        <v>55.9</v>
      </c>
      <c r="H457" s="44">
        <v>5.7</v>
      </c>
      <c r="I457" s="38">
        <v>7.6</v>
      </c>
      <c r="J457" s="39">
        <v>1.6E-2</v>
      </c>
      <c r="K457" s="39">
        <v>0.38700000000000001</v>
      </c>
      <c r="L457" s="114">
        <v>0.30099999999999999</v>
      </c>
      <c r="M457" s="49"/>
      <c r="N457" s="39"/>
      <c r="O457" s="38">
        <v>4.7</v>
      </c>
      <c r="P457" s="39">
        <v>0.48</v>
      </c>
      <c r="Q457" s="40">
        <v>0.14613968665512891</v>
      </c>
      <c r="R457" s="37">
        <v>43.6</v>
      </c>
      <c r="S457" s="51"/>
      <c r="T457" s="15"/>
    </row>
    <row r="458" spans="1:20" ht="12" customHeight="1" x14ac:dyDescent="0.25">
      <c r="A458" s="15"/>
      <c r="B458" s="79"/>
      <c r="C458" s="80"/>
      <c r="D458" s="202">
        <v>41751</v>
      </c>
      <c r="E458" s="202"/>
      <c r="F458" s="44">
        <v>17.2</v>
      </c>
      <c r="G458" s="44">
        <v>86.9</v>
      </c>
      <c r="H458" s="44">
        <v>14.5</v>
      </c>
      <c r="I458" s="38">
        <v>8.6</v>
      </c>
      <c r="J458" s="39">
        <v>2.1000000000000001E-2</v>
      </c>
      <c r="K458" s="39">
        <v>6.2E-2</v>
      </c>
      <c r="L458" s="46"/>
      <c r="M458" s="49"/>
      <c r="N458" s="50"/>
      <c r="O458" s="38">
        <v>4.4000000000000004</v>
      </c>
      <c r="P458" s="39">
        <v>5.3999999999999999E-2</v>
      </c>
      <c r="Q458" s="40"/>
      <c r="R458" s="38">
        <v>11.6</v>
      </c>
      <c r="S458" s="51"/>
      <c r="T458" s="15"/>
    </row>
    <row r="459" spans="1:20" ht="12" customHeight="1" x14ac:dyDescent="0.25">
      <c r="A459" s="15"/>
      <c r="B459" s="79"/>
      <c r="C459" s="80"/>
      <c r="D459" s="202">
        <v>41877</v>
      </c>
      <c r="E459" s="202"/>
      <c r="F459" s="44">
        <v>17.399999999999999</v>
      </c>
      <c r="G459" s="44">
        <v>86.3</v>
      </c>
      <c r="H459" s="44">
        <v>7</v>
      </c>
      <c r="I459" s="38">
        <v>7.9</v>
      </c>
      <c r="J459" s="39">
        <v>6.0000000000000001E-3</v>
      </c>
      <c r="K459" s="39">
        <v>0.14299999999999999</v>
      </c>
      <c r="L459" s="46"/>
      <c r="M459" s="49"/>
      <c r="N459" s="50"/>
      <c r="O459" s="38">
        <v>7</v>
      </c>
      <c r="P459" s="39">
        <v>6.8000000000000005E-2</v>
      </c>
      <c r="Q459" s="40"/>
      <c r="R459" s="38">
        <v>35.6</v>
      </c>
      <c r="S459" s="51"/>
      <c r="T459" s="15"/>
    </row>
    <row r="460" spans="1:20" ht="12" customHeight="1" x14ac:dyDescent="0.25">
      <c r="A460" s="15"/>
      <c r="B460" s="52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54"/>
      <c r="T460" s="15"/>
    </row>
    <row r="461" spans="1:20" ht="20.100000000000001" customHeight="1" x14ac:dyDescent="0.25">
      <c r="A461" s="198" t="s">
        <v>256</v>
      </c>
      <c r="B461" s="198"/>
      <c r="C461" s="12"/>
      <c r="D461" s="11"/>
      <c r="E461" s="11"/>
      <c r="F461" s="11"/>
      <c r="G461" s="11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" customHeight="1" x14ac:dyDescent="0.25">
      <c r="A462" s="12" t="s">
        <v>259</v>
      </c>
      <c r="B462" s="12"/>
      <c r="C462" s="12"/>
      <c r="D462" s="11"/>
      <c r="E462" s="11"/>
      <c r="F462" s="11"/>
      <c r="G462" s="11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" customHeight="1" x14ac:dyDescent="0.25">
      <c r="A463" s="17" t="s">
        <v>256</v>
      </c>
      <c r="B463" s="197" t="s">
        <v>257</v>
      </c>
      <c r="C463" s="197"/>
      <c r="D463" s="199" t="s">
        <v>4</v>
      </c>
      <c r="E463" s="199"/>
      <c r="F463" s="18" t="s">
        <v>1</v>
      </c>
      <c r="G463" s="18"/>
      <c r="H463" s="18" t="s">
        <v>2</v>
      </c>
      <c r="I463" s="19"/>
      <c r="J463" s="19"/>
      <c r="K463" s="19"/>
      <c r="L463" s="19"/>
      <c r="M463" s="18" t="s">
        <v>3</v>
      </c>
      <c r="N463" s="18" t="s">
        <v>3</v>
      </c>
      <c r="O463" s="19"/>
      <c r="P463" s="19"/>
      <c r="Q463" s="19"/>
      <c r="R463" s="19"/>
      <c r="S463" s="18" t="s">
        <v>2</v>
      </c>
      <c r="T463" s="15"/>
    </row>
    <row r="464" spans="1:20" ht="12" customHeight="1" x14ac:dyDescent="0.25">
      <c r="A464" s="17" t="s">
        <v>5</v>
      </c>
      <c r="B464" s="20">
        <v>1682</v>
      </c>
      <c r="C464" s="21" t="s">
        <v>318</v>
      </c>
      <c r="D464" s="199"/>
      <c r="E464" s="199"/>
      <c r="F464" s="22" t="s">
        <v>6</v>
      </c>
      <c r="G464" s="22" t="s">
        <v>7</v>
      </c>
      <c r="H464" s="22" t="s">
        <v>319</v>
      </c>
      <c r="I464" s="22" t="s">
        <v>8</v>
      </c>
      <c r="J464" s="22" t="s">
        <v>320</v>
      </c>
      <c r="K464" s="22" t="s">
        <v>321</v>
      </c>
      <c r="L464" s="22" t="s">
        <v>322</v>
      </c>
      <c r="M464" s="22" t="s">
        <v>323</v>
      </c>
      <c r="N464" s="22" t="s">
        <v>9</v>
      </c>
      <c r="O464" s="22" t="s">
        <v>324</v>
      </c>
      <c r="P464" s="22" t="s">
        <v>325</v>
      </c>
      <c r="Q464" s="22" t="s">
        <v>326</v>
      </c>
      <c r="R464" s="22" t="s">
        <v>327</v>
      </c>
      <c r="S464" s="22" t="s">
        <v>10</v>
      </c>
      <c r="T464" s="15"/>
    </row>
    <row r="465" spans="1:20" ht="12" customHeight="1" x14ac:dyDescent="0.25">
      <c r="A465" s="17" t="s">
        <v>11</v>
      </c>
      <c r="B465" s="20">
        <v>2435</v>
      </c>
      <c r="C465" s="21" t="s">
        <v>328</v>
      </c>
      <c r="D465" s="199"/>
      <c r="E465" s="199"/>
      <c r="F465" s="18" t="s">
        <v>12</v>
      </c>
      <c r="G465" s="18"/>
      <c r="H465" s="18" t="s">
        <v>13</v>
      </c>
      <c r="I465" s="18"/>
      <c r="J465" s="18" t="s">
        <v>13</v>
      </c>
      <c r="K465" s="18" t="s">
        <v>13</v>
      </c>
      <c r="L465" s="18" t="s">
        <v>13</v>
      </c>
      <c r="M465" s="18" t="s">
        <v>13</v>
      </c>
      <c r="N465" s="18" t="s">
        <v>13</v>
      </c>
      <c r="O465" s="18" t="s">
        <v>13</v>
      </c>
      <c r="P465" s="18" t="s">
        <v>13</v>
      </c>
      <c r="Q465" s="18" t="s">
        <v>13</v>
      </c>
      <c r="R465" s="18" t="s">
        <v>13</v>
      </c>
      <c r="S465" s="18" t="s">
        <v>13</v>
      </c>
      <c r="T465" s="15"/>
    </row>
    <row r="466" spans="1:20" ht="12" customHeight="1" x14ac:dyDescent="0.25">
      <c r="A466" s="17" t="s">
        <v>14</v>
      </c>
      <c r="B466" s="23" t="s">
        <v>15</v>
      </c>
      <c r="C466" s="24"/>
      <c r="D466" s="200" t="s">
        <v>19</v>
      </c>
      <c r="E466" s="200"/>
      <c r="F466" s="201" t="s">
        <v>16</v>
      </c>
      <c r="G466" s="201" t="s">
        <v>16</v>
      </c>
      <c r="H466" s="25" t="s">
        <v>17</v>
      </c>
      <c r="I466" s="25" t="s">
        <v>18</v>
      </c>
      <c r="J466" s="26"/>
      <c r="K466" s="190" t="s">
        <v>16</v>
      </c>
      <c r="L466" s="26"/>
      <c r="M466" s="26"/>
      <c r="N466" s="25">
        <v>9.1999999999999998E-2</v>
      </c>
      <c r="O466" s="25">
        <v>3.8</v>
      </c>
      <c r="P466" s="201" t="s">
        <v>16</v>
      </c>
      <c r="Q466" s="26"/>
      <c r="R466" s="27">
        <v>20</v>
      </c>
      <c r="S466" s="25">
        <v>1.4E-2</v>
      </c>
      <c r="T466" s="15"/>
    </row>
    <row r="467" spans="1:20" ht="12" customHeight="1" x14ac:dyDescent="0.25">
      <c r="A467" s="17" t="s">
        <v>20</v>
      </c>
      <c r="B467" s="23" t="s">
        <v>21</v>
      </c>
      <c r="C467" s="24" t="s">
        <v>329</v>
      </c>
      <c r="D467" s="204" t="s">
        <v>22</v>
      </c>
      <c r="E467" s="204"/>
      <c r="F467" s="201"/>
      <c r="G467" s="201"/>
      <c r="H467" s="26"/>
      <c r="I467" s="26"/>
      <c r="J467" s="28">
        <v>2.5000000000000001E-2</v>
      </c>
      <c r="K467" s="191"/>
      <c r="L467" s="26"/>
      <c r="M467" s="28">
        <v>5.0000000000000001E-3</v>
      </c>
      <c r="N467" s="26"/>
      <c r="O467" s="26"/>
      <c r="P467" s="201"/>
      <c r="Q467" s="26"/>
      <c r="R467" s="26"/>
      <c r="S467" s="26"/>
      <c r="T467" s="15"/>
    </row>
    <row r="468" spans="1:20" ht="12" customHeight="1" x14ac:dyDescent="0.25">
      <c r="A468" s="35"/>
      <c r="B468" s="142"/>
      <c r="C468" s="143"/>
      <c r="D468" s="205" t="s">
        <v>186</v>
      </c>
      <c r="E468" s="205"/>
      <c r="F468" s="201"/>
      <c r="G468" s="201"/>
      <c r="H468" s="26"/>
      <c r="I468" s="26"/>
      <c r="J468" s="26"/>
      <c r="K468" s="192"/>
      <c r="L468" s="29">
        <v>0.16</v>
      </c>
      <c r="M468" s="26"/>
      <c r="N468" s="26"/>
      <c r="O468" s="26"/>
      <c r="P468" s="201"/>
      <c r="Q468" s="29">
        <v>0.14000000000000001</v>
      </c>
      <c r="R468" s="26"/>
      <c r="S468" s="26"/>
      <c r="T468" s="15"/>
    </row>
    <row r="469" spans="1:20" ht="12" customHeight="1" x14ac:dyDescent="0.25">
      <c r="A469" s="35"/>
      <c r="B469" s="142"/>
      <c r="C469" s="142"/>
      <c r="D469" s="202">
        <v>39548</v>
      </c>
      <c r="E469" s="202"/>
      <c r="F469" s="42">
        <v>14.2</v>
      </c>
      <c r="G469" s="42">
        <v>80.7</v>
      </c>
      <c r="H469" s="42">
        <v>13.69</v>
      </c>
      <c r="I469" s="42">
        <v>8.1</v>
      </c>
      <c r="J469" s="42" t="s">
        <v>23</v>
      </c>
      <c r="K469" s="42" t="s">
        <v>24</v>
      </c>
      <c r="L469" s="42" t="s">
        <v>25</v>
      </c>
      <c r="M469" s="18" t="s">
        <v>110</v>
      </c>
      <c r="N469" s="42" t="s">
        <v>24</v>
      </c>
      <c r="O469" s="25">
        <v>9</v>
      </c>
      <c r="P469" s="42">
        <v>0.25900000000000001</v>
      </c>
      <c r="Q469" s="42">
        <v>7.9000000000000001E-2</v>
      </c>
      <c r="R469" s="25">
        <v>24.4</v>
      </c>
      <c r="S469" s="42" t="s">
        <v>110</v>
      </c>
      <c r="T469" s="15"/>
    </row>
    <row r="470" spans="1:20" ht="12" customHeight="1" x14ac:dyDescent="0.25">
      <c r="A470" s="35"/>
      <c r="B470" s="71"/>
      <c r="C470" s="80"/>
      <c r="D470" s="202">
        <v>39681</v>
      </c>
      <c r="E470" s="202"/>
      <c r="F470" s="42">
        <v>22.6</v>
      </c>
      <c r="G470" s="42">
        <v>74.7</v>
      </c>
      <c r="H470" s="42">
        <v>21.1</v>
      </c>
      <c r="I470" s="25">
        <v>9.3000000000000007</v>
      </c>
      <c r="J470" s="42"/>
      <c r="K470" s="42">
        <v>2.5000000000000001E-2</v>
      </c>
      <c r="L470" s="42">
        <v>7.5999999999999998E-2</v>
      </c>
      <c r="M470" s="42"/>
      <c r="N470" s="42"/>
      <c r="O470" s="25">
        <v>18.100000000000001</v>
      </c>
      <c r="P470" s="42">
        <v>3.0499999999999999E-2</v>
      </c>
      <c r="Q470" s="42">
        <v>8.9999999999999993E-3</v>
      </c>
      <c r="R470" s="25">
        <v>93.5</v>
      </c>
      <c r="S470" s="42"/>
      <c r="T470" s="15"/>
    </row>
    <row r="471" spans="1:20" ht="12" customHeight="1" x14ac:dyDescent="0.25">
      <c r="A471" s="15"/>
      <c r="B471" s="193" t="s">
        <v>26</v>
      </c>
      <c r="C471" s="196"/>
      <c r="D471" s="202">
        <v>39912</v>
      </c>
      <c r="E471" s="202"/>
      <c r="F471" s="42">
        <v>20.2</v>
      </c>
      <c r="G471" s="42">
        <v>94.7</v>
      </c>
      <c r="H471" s="42">
        <v>14.8</v>
      </c>
      <c r="I471" s="42">
        <v>8.5</v>
      </c>
      <c r="J471" s="42">
        <v>2E-3</v>
      </c>
      <c r="K471" s="42">
        <v>5.0999999999999997E-2</v>
      </c>
      <c r="L471" s="42">
        <v>0.04</v>
      </c>
      <c r="M471" s="42"/>
      <c r="N471" s="42"/>
      <c r="O471" s="25">
        <v>10.4</v>
      </c>
      <c r="P471" s="42">
        <v>0.27600000000000002</v>
      </c>
      <c r="Q471" s="42">
        <v>8.4000000000000005E-2</v>
      </c>
      <c r="R471" s="25">
        <v>35</v>
      </c>
      <c r="S471" s="42"/>
      <c r="T471" s="15"/>
    </row>
    <row r="472" spans="1:20" ht="12" customHeight="1" x14ac:dyDescent="0.25">
      <c r="A472" s="15"/>
      <c r="B472" s="193"/>
      <c r="C472" s="196"/>
      <c r="D472" s="202">
        <v>40060</v>
      </c>
      <c r="E472" s="202"/>
      <c r="F472" s="42">
        <v>19.600000000000001</v>
      </c>
      <c r="G472" s="42">
        <v>115</v>
      </c>
      <c r="H472" s="25">
        <v>2.31</v>
      </c>
      <c r="I472" s="42">
        <v>7.6</v>
      </c>
      <c r="J472" s="28">
        <v>0.05</v>
      </c>
      <c r="K472" s="42">
        <v>1.25</v>
      </c>
      <c r="L472" s="29">
        <v>0.97050000000000003</v>
      </c>
      <c r="M472" s="42"/>
      <c r="N472" s="42"/>
      <c r="O472" s="25">
        <v>5.5</v>
      </c>
      <c r="P472" s="42">
        <v>0.438</v>
      </c>
      <c r="Q472" s="42">
        <v>0.13400000000000001</v>
      </c>
      <c r="R472" s="25">
        <v>57.6</v>
      </c>
      <c r="S472" s="42"/>
      <c r="T472" s="15"/>
    </row>
    <row r="473" spans="1:20" ht="12" customHeight="1" x14ac:dyDescent="0.25">
      <c r="A473" s="15"/>
      <c r="B473" s="193"/>
      <c r="C473" s="196"/>
      <c r="D473" s="202">
        <v>40296</v>
      </c>
      <c r="E473" s="202"/>
      <c r="F473" s="42">
        <v>17.600000000000001</v>
      </c>
      <c r="G473" s="42">
        <v>115</v>
      </c>
      <c r="H473" s="25">
        <v>4.7</v>
      </c>
      <c r="I473" s="42">
        <v>7.7</v>
      </c>
      <c r="J473" s="28">
        <v>0.05</v>
      </c>
      <c r="K473" s="42">
        <v>1.19</v>
      </c>
      <c r="L473" s="29">
        <v>0.92391000000000001</v>
      </c>
      <c r="M473" s="42"/>
      <c r="N473" s="42"/>
      <c r="O473" s="42">
        <v>2.2999999999999998</v>
      </c>
      <c r="P473" s="42">
        <v>0.17799999999999999</v>
      </c>
      <c r="Q473" s="42">
        <v>5.3999999999999999E-2</v>
      </c>
      <c r="R473" s="42">
        <v>4.8</v>
      </c>
      <c r="S473" s="42"/>
      <c r="T473" s="15"/>
    </row>
    <row r="474" spans="1:20" ht="12" customHeight="1" x14ac:dyDescent="0.25">
      <c r="A474" s="15"/>
      <c r="B474" s="193"/>
      <c r="C474" s="196"/>
      <c r="D474" s="202">
        <v>40395</v>
      </c>
      <c r="E474" s="202"/>
      <c r="F474" s="103">
        <v>21.5</v>
      </c>
      <c r="G474" s="103">
        <v>99.7</v>
      </c>
      <c r="H474" s="25">
        <v>3.9</v>
      </c>
      <c r="I474" s="42">
        <v>7.6</v>
      </c>
      <c r="J474" s="28">
        <v>5.6000000000000001E-2</v>
      </c>
      <c r="K474" s="42">
        <v>1.33</v>
      </c>
      <c r="L474" s="29">
        <v>1.03261</v>
      </c>
      <c r="M474" s="42"/>
      <c r="N474" s="42"/>
      <c r="O474" s="25">
        <v>5.5</v>
      </c>
      <c r="P474" s="42">
        <v>0.47499999999999998</v>
      </c>
      <c r="Q474" s="29">
        <v>0.14499999999999999</v>
      </c>
      <c r="R474" s="42">
        <v>20</v>
      </c>
      <c r="S474" s="42"/>
      <c r="T474" s="15"/>
    </row>
    <row r="475" spans="1:20" ht="12" customHeight="1" x14ac:dyDescent="0.25">
      <c r="A475" s="15"/>
      <c r="B475" s="193"/>
      <c r="C475" s="196"/>
      <c r="D475" s="202">
        <v>40653</v>
      </c>
      <c r="E475" s="202"/>
      <c r="F475" s="103">
        <v>19.399999999999999</v>
      </c>
      <c r="G475" s="103">
        <v>105.1</v>
      </c>
      <c r="H475" s="42">
        <v>20</v>
      </c>
      <c r="I475" s="42">
        <v>8.8000000000000007</v>
      </c>
      <c r="J475" s="42" t="s">
        <v>23</v>
      </c>
      <c r="K475" s="42" t="s">
        <v>24</v>
      </c>
      <c r="L475" s="42" t="s">
        <v>25</v>
      </c>
      <c r="M475" s="42"/>
      <c r="N475" s="42"/>
      <c r="O475" s="25">
        <v>9.6</v>
      </c>
      <c r="P475" s="42">
        <v>0.315</v>
      </c>
      <c r="Q475" s="42">
        <v>9.6000000000000002E-2</v>
      </c>
      <c r="R475" s="42">
        <v>20</v>
      </c>
      <c r="S475" s="42"/>
      <c r="T475" s="15"/>
    </row>
    <row r="476" spans="1:20" ht="12" customHeight="1" x14ac:dyDescent="0.25">
      <c r="A476" s="15"/>
      <c r="B476" s="193"/>
      <c r="C476" s="196"/>
      <c r="D476" s="202">
        <v>40778</v>
      </c>
      <c r="E476" s="202"/>
      <c r="F476" s="103">
        <v>26.2</v>
      </c>
      <c r="G476" s="103">
        <v>114.5</v>
      </c>
      <c r="H476" s="42">
        <v>20</v>
      </c>
      <c r="I476" s="42">
        <v>8.1</v>
      </c>
      <c r="J476" s="42">
        <v>8.0000000000000002E-3</v>
      </c>
      <c r="K476" s="42">
        <v>0.20200000000000001</v>
      </c>
      <c r="L476" s="42">
        <v>0.15683</v>
      </c>
      <c r="M476" s="42"/>
      <c r="N476" s="42"/>
      <c r="O476" s="25">
        <v>8.8000000000000007</v>
      </c>
      <c r="P476" s="42">
        <v>9.1200000000000003E-2</v>
      </c>
      <c r="Q476" s="42">
        <v>2.8000000000000001E-2</v>
      </c>
      <c r="R476" s="25">
        <v>33.200000000000003</v>
      </c>
      <c r="S476" s="42"/>
      <c r="T476" s="15"/>
    </row>
    <row r="477" spans="1:20" ht="12" customHeight="1" x14ac:dyDescent="0.25">
      <c r="A477" s="15"/>
      <c r="B477" s="193"/>
      <c r="C477" s="196"/>
      <c r="D477" s="202">
        <v>41022</v>
      </c>
      <c r="E477" s="202"/>
      <c r="F477" s="37">
        <v>14.3</v>
      </c>
      <c r="G477" s="37">
        <v>89.4</v>
      </c>
      <c r="H477" s="37">
        <v>7.1</v>
      </c>
      <c r="I477" s="38">
        <v>7.5</v>
      </c>
      <c r="J477" s="39">
        <v>1.6E-2</v>
      </c>
      <c r="K477" s="39">
        <v>0.39400000000000002</v>
      </c>
      <c r="L477" s="39">
        <v>0.30599999999999999</v>
      </c>
      <c r="M477" s="41"/>
      <c r="N477" s="42"/>
      <c r="O477" s="38">
        <v>4.5</v>
      </c>
      <c r="P477" s="39">
        <v>0.37</v>
      </c>
      <c r="Q477" s="40">
        <v>0.11264934179666189</v>
      </c>
      <c r="R477" s="38">
        <v>10</v>
      </c>
      <c r="S477" s="51"/>
      <c r="T477" s="15"/>
    </row>
    <row r="478" spans="1:20" ht="12" customHeight="1" x14ac:dyDescent="0.25">
      <c r="A478" s="15"/>
      <c r="B478" s="69"/>
      <c r="C478" s="69"/>
      <c r="D478" s="202">
        <v>41141</v>
      </c>
      <c r="E478" s="202"/>
      <c r="F478" s="37">
        <v>23.8</v>
      </c>
      <c r="G478" s="37">
        <v>79.2</v>
      </c>
      <c r="H478" s="37">
        <v>6.4</v>
      </c>
      <c r="I478" s="38">
        <v>7.8</v>
      </c>
      <c r="J478" s="39">
        <v>2E-3</v>
      </c>
      <c r="K478" s="39">
        <v>5.0999999999999997E-2</v>
      </c>
      <c r="L478" s="39">
        <v>0.04</v>
      </c>
      <c r="M478" s="109"/>
      <c r="N478" s="43"/>
      <c r="O478" s="38">
        <v>3.6</v>
      </c>
      <c r="P478" s="39">
        <v>0.39800000000000002</v>
      </c>
      <c r="Q478" s="40">
        <v>0.12117415685154441</v>
      </c>
      <c r="R478" s="38">
        <v>12.4</v>
      </c>
      <c r="S478" s="51"/>
      <c r="T478" s="15"/>
    </row>
    <row r="479" spans="1:20" ht="12" customHeight="1" x14ac:dyDescent="0.25">
      <c r="A479" s="15"/>
      <c r="B479" s="69"/>
      <c r="C479" s="69"/>
      <c r="D479" s="202">
        <v>41393</v>
      </c>
      <c r="E479" s="202"/>
      <c r="F479" s="44">
        <v>14.5</v>
      </c>
      <c r="G479" s="44">
        <v>63.3</v>
      </c>
      <c r="H479" s="44">
        <v>7.4</v>
      </c>
      <c r="I479" s="45">
        <v>7.4</v>
      </c>
      <c r="J479" s="46">
        <v>6.0000000000000001E-3</v>
      </c>
      <c r="K479" s="46">
        <v>0.56799999999999995</v>
      </c>
      <c r="L479" s="46">
        <v>0.441</v>
      </c>
      <c r="M479" s="49"/>
      <c r="N479" s="47"/>
      <c r="O479" s="44">
        <v>9.5</v>
      </c>
      <c r="P479" s="46">
        <v>0.55600000000000005</v>
      </c>
      <c r="Q479" s="40">
        <v>0.16927847037552435</v>
      </c>
      <c r="R479" s="44">
        <v>16.8</v>
      </c>
      <c r="S479" s="51"/>
      <c r="T479" s="15"/>
    </row>
    <row r="480" spans="1:20" ht="12" customHeight="1" x14ac:dyDescent="0.25">
      <c r="A480" s="15"/>
      <c r="B480" s="79"/>
      <c r="C480" s="80"/>
      <c r="D480" s="202">
        <v>41514</v>
      </c>
      <c r="E480" s="202"/>
      <c r="F480" s="44">
        <v>16.600000000000001</v>
      </c>
      <c r="G480" s="44">
        <v>50.6</v>
      </c>
      <c r="H480" s="44">
        <v>7.4</v>
      </c>
      <c r="I480" s="38">
        <v>7.2</v>
      </c>
      <c r="J480" s="39">
        <v>5.0000000000000001E-3</v>
      </c>
      <c r="K480" s="39">
        <v>0.45200000000000001</v>
      </c>
      <c r="L480" s="46">
        <v>0.35099999999999998</v>
      </c>
      <c r="M480" s="49"/>
      <c r="N480" s="39"/>
      <c r="O480" s="38">
        <v>4.5</v>
      </c>
      <c r="P480" s="39">
        <v>0.44</v>
      </c>
      <c r="Q480" s="40">
        <v>0.13396137943386818</v>
      </c>
      <c r="R480" s="38">
        <v>15.6</v>
      </c>
      <c r="S480" s="51"/>
      <c r="T480" s="15"/>
    </row>
    <row r="481" spans="1:20" ht="12" customHeight="1" x14ac:dyDescent="0.25">
      <c r="A481" s="15"/>
      <c r="B481" s="79"/>
      <c r="C481" s="80"/>
      <c r="D481" s="202">
        <v>41751</v>
      </c>
      <c r="E481" s="202"/>
      <c r="F481" s="44">
        <v>16.399999999999999</v>
      </c>
      <c r="G481" s="44">
        <v>100.1</v>
      </c>
      <c r="H481" s="44">
        <v>13.7</v>
      </c>
      <c r="I481" s="38">
        <v>7.7</v>
      </c>
      <c r="J481" s="39">
        <v>4.0000000000000001E-3</v>
      </c>
      <c r="K481" s="39">
        <v>0.106</v>
      </c>
      <c r="L481" s="46"/>
      <c r="M481" s="49"/>
      <c r="N481" s="50"/>
      <c r="O481" s="38">
        <v>7.6</v>
      </c>
      <c r="P481" s="39">
        <v>0.70199999999999996</v>
      </c>
      <c r="Q481" s="40"/>
      <c r="R481" s="38">
        <v>14.8</v>
      </c>
      <c r="S481" s="51"/>
      <c r="T481" s="15"/>
    </row>
    <row r="482" spans="1:20" ht="12" customHeight="1" x14ac:dyDescent="0.25">
      <c r="A482" s="15"/>
      <c r="B482" s="79"/>
      <c r="C482" s="80"/>
      <c r="D482" s="202">
        <v>41877</v>
      </c>
      <c r="E482" s="202"/>
      <c r="F482" s="44">
        <v>15.6</v>
      </c>
      <c r="G482" s="44">
        <v>75.5</v>
      </c>
      <c r="H482" s="44">
        <v>4.0999999999999996</v>
      </c>
      <c r="I482" s="38">
        <v>7.6</v>
      </c>
      <c r="J482" s="39">
        <v>0.06</v>
      </c>
      <c r="K482" s="39">
        <v>1.4</v>
      </c>
      <c r="L482" s="46"/>
      <c r="M482" s="49"/>
      <c r="N482" s="50"/>
      <c r="O482" s="38">
        <v>9.8000000000000007</v>
      </c>
      <c r="P482" s="39">
        <v>0.621</v>
      </c>
      <c r="Q482" s="40"/>
      <c r="R482" s="38">
        <v>23.2</v>
      </c>
      <c r="S482" s="51"/>
      <c r="T482" s="15"/>
    </row>
    <row r="483" spans="1:20" ht="12" customHeight="1" x14ac:dyDescent="0.25">
      <c r="A483" s="15"/>
      <c r="B483" s="52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54"/>
      <c r="T483" s="15"/>
    </row>
    <row r="484" spans="1:20" ht="20.100000000000001" customHeight="1" x14ac:dyDescent="0.25">
      <c r="A484" s="198" t="s">
        <v>276</v>
      </c>
      <c r="B484" s="198"/>
      <c r="C484" s="198"/>
      <c r="D484" s="12"/>
      <c r="E484" s="12"/>
      <c r="F484" s="11"/>
      <c r="G484" s="11"/>
      <c r="H484" s="11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" customHeight="1" x14ac:dyDescent="0.25">
      <c r="A485" s="12" t="s">
        <v>278</v>
      </c>
      <c r="B485" s="12"/>
      <c r="C485" s="12"/>
      <c r="D485" s="11"/>
      <c r="E485" s="11"/>
      <c r="F485" s="11"/>
      <c r="G485" s="11"/>
      <c r="H485" s="11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" customHeight="1" x14ac:dyDescent="0.25">
      <c r="A486" s="17" t="s">
        <v>276</v>
      </c>
      <c r="B486" s="197" t="s">
        <v>277</v>
      </c>
      <c r="C486" s="197"/>
      <c r="D486" s="199" t="s">
        <v>4</v>
      </c>
      <c r="E486" s="199"/>
      <c r="F486" s="18" t="s">
        <v>1</v>
      </c>
      <c r="G486" s="18"/>
      <c r="H486" s="18" t="s">
        <v>2</v>
      </c>
      <c r="I486" s="19"/>
      <c r="J486" s="19"/>
      <c r="K486" s="19"/>
      <c r="L486" s="19"/>
      <c r="M486" s="18" t="s">
        <v>3</v>
      </c>
      <c r="N486" s="18" t="s">
        <v>3</v>
      </c>
      <c r="O486" s="19"/>
      <c r="P486" s="19"/>
      <c r="Q486" s="19"/>
      <c r="R486" s="19"/>
      <c r="S486" s="18" t="s">
        <v>2</v>
      </c>
      <c r="T486" s="15"/>
    </row>
    <row r="487" spans="1:20" ht="12" customHeight="1" x14ac:dyDescent="0.25">
      <c r="A487" s="17" t="s">
        <v>5</v>
      </c>
      <c r="B487" s="20">
        <v>12196</v>
      </c>
      <c r="C487" s="21" t="s">
        <v>318</v>
      </c>
      <c r="D487" s="199"/>
      <c r="E487" s="199"/>
      <c r="F487" s="22" t="s">
        <v>6</v>
      </c>
      <c r="G487" s="22" t="s">
        <v>7</v>
      </c>
      <c r="H487" s="22" t="s">
        <v>319</v>
      </c>
      <c r="I487" s="22" t="s">
        <v>8</v>
      </c>
      <c r="J487" s="22" t="s">
        <v>320</v>
      </c>
      <c r="K487" s="22" t="s">
        <v>321</v>
      </c>
      <c r="L487" s="22" t="s">
        <v>322</v>
      </c>
      <c r="M487" s="22" t="s">
        <v>323</v>
      </c>
      <c r="N487" s="22" t="s">
        <v>9</v>
      </c>
      <c r="O487" s="22" t="s">
        <v>324</v>
      </c>
      <c r="P487" s="22" t="s">
        <v>325</v>
      </c>
      <c r="Q487" s="22" t="s">
        <v>326</v>
      </c>
      <c r="R487" s="22" t="s">
        <v>327</v>
      </c>
      <c r="S487" s="22" t="s">
        <v>10</v>
      </c>
      <c r="T487" s="15"/>
    </row>
    <row r="488" spans="1:20" ht="12" customHeight="1" x14ac:dyDescent="0.25">
      <c r="A488" s="17" t="s">
        <v>11</v>
      </c>
      <c r="B488" s="20">
        <v>13674</v>
      </c>
      <c r="C488" s="21" t="s">
        <v>328</v>
      </c>
      <c r="D488" s="199"/>
      <c r="E488" s="199"/>
      <c r="F488" s="18" t="s">
        <v>12</v>
      </c>
      <c r="G488" s="18"/>
      <c r="H488" s="18" t="s">
        <v>13</v>
      </c>
      <c r="I488" s="18"/>
      <c r="J488" s="18" t="s">
        <v>13</v>
      </c>
      <c r="K488" s="18" t="s">
        <v>13</v>
      </c>
      <c r="L488" s="18" t="s">
        <v>13</v>
      </c>
      <c r="M488" s="18" t="s">
        <v>13</v>
      </c>
      <c r="N488" s="18" t="s">
        <v>13</v>
      </c>
      <c r="O488" s="18" t="s">
        <v>13</v>
      </c>
      <c r="P488" s="18" t="s">
        <v>13</v>
      </c>
      <c r="Q488" s="18" t="s">
        <v>13</v>
      </c>
      <c r="R488" s="18" t="s">
        <v>13</v>
      </c>
      <c r="S488" s="18" t="s">
        <v>13</v>
      </c>
      <c r="T488" s="15"/>
    </row>
    <row r="489" spans="1:20" ht="12" customHeight="1" x14ac:dyDescent="0.25">
      <c r="A489" s="17" t="s">
        <v>14</v>
      </c>
      <c r="B489" s="23" t="s">
        <v>15</v>
      </c>
      <c r="C489" s="24"/>
      <c r="D489" s="200" t="s">
        <v>19</v>
      </c>
      <c r="E489" s="200"/>
      <c r="F489" s="201" t="s">
        <v>16</v>
      </c>
      <c r="G489" s="26"/>
      <c r="H489" s="25" t="s">
        <v>17</v>
      </c>
      <c r="I489" s="25" t="s">
        <v>18</v>
      </c>
      <c r="J489" s="26"/>
      <c r="K489" s="190" t="s">
        <v>16</v>
      </c>
      <c r="L489" s="26"/>
      <c r="M489" s="26"/>
      <c r="N489" s="25">
        <v>9.1999999999999998E-2</v>
      </c>
      <c r="O489" s="25">
        <v>3.8</v>
      </c>
      <c r="P489" s="201" t="s">
        <v>16</v>
      </c>
      <c r="Q489" s="26"/>
      <c r="R489" s="27">
        <v>20</v>
      </c>
      <c r="S489" s="25">
        <v>1.4E-2</v>
      </c>
      <c r="T489" s="15"/>
    </row>
    <row r="490" spans="1:20" ht="12" customHeight="1" x14ac:dyDescent="0.25">
      <c r="A490" s="17" t="s">
        <v>20</v>
      </c>
      <c r="B490" s="23" t="s">
        <v>21</v>
      </c>
      <c r="C490" s="24"/>
      <c r="D490" s="204" t="s">
        <v>22</v>
      </c>
      <c r="E490" s="204"/>
      <c r="F490" s="201"/>
      <c r="G490" s="26"/>
      <c r="H490" s="26"/>
      <c r="I490" s="26"/>
      <c r="J490" s="28">
        <v>2.5000000000000001E-2</v>
      </c>
      <c r="K490" s="191"/>
      <c r="L490" s="26"/>
      <c r="M490" s="28">
        <v>5.0000000000000001E-3</v>
      </c>
      <c r="N490" s="26"/>
      <c r="O490" s="26"/>
      <c r="P490" s="201"/>
      <c r="Q490" s="26"/>
      <c r="R490" s="26"/>
      <c r="S490" s="26"/>
      <c r="T490" s="15"/>
    </row>
    <row r="491" spans="1:20" ht="12" customHeight="1" x14ac:dyDescent="0.25">
      <c r="A491" s="35"/>
      <c r="B491" s="142"/>
      <c r="C491" s="143"/>
      <c r="D491" s="205" t="s">
        <v>109</v>
      </c>
      <c r="E491" s="205"/>
      <c r="F491" s="201"/>
      <c r="G491" s="26"/>
      <c r="H491" s="26"/>
      <c r="I491" s="26"/>
      <c r="J491" s="26"/>
      <c r="K491" s="192"/>
      <c r="L491" s="29">
        <v>0.16</v>
      </c>
      <c r="M491" s="26"/>
      <c r="N491" s="26"/>
      <c r="O491" s="26"/>
      <c r="P491" s="201"/>
      <c r="Q491" s="29">
        <v>0.14000000000000001</v>
      </c>
      <c r="R491" s="26"/>
      <c r="S491" s="26"/>
      <c r="T491" s="15"/>
    </row>
    <row r="492" spans="1:20" ht="12" customHeight="1" x14ac:dyDescent="0.25">
      <c r="A492" s="35"/>
      <c r="B492" s="142"/>
      <c r="C492" s="142"/>
      <c r="D492" s="202">
        <v>39548</v>
      </c>
      <c r="E492" s="202"/>
      <c r="F492" s="42">
        <v>15.2</v>
      </c>
      <c r="G492" s="42">
        <v>114</v>
      </c>
      <c r="H492" s="42">
        <v>12.61</v>
      </c>
      <c r="I492" s="42">
        <v>8</v>
      </c>
      <c r="J492" s="28">
        <v>0.106</v>
      </c>
      <c r="K492" s="42">
        <v>2.64</v>
      </c>
      <c r="L492" s="29">
        <v>2.0499999999999998</v>
      </c>
      <c r="M492" s="18" t="s">
        <v>110</v>
      </c>
      <c r="N492" s="42" t="s">
        <v>24</v>
      </c>
      <c r="O492" s="42">
        <v>3.8</v>
      </c>
      <c r="P492" s="42">
        <v>1.2</v>
      </c>
      <c r="Q492" s="29">
        <v>0.36599999999999999</v>
      </c>
      <c r="R492" s="42">
        <v>10.4</v>
      </c>
      <c r="S492" s="42" t="s">
        <v>110</v>
      </c>
      <c r="T492" s="15"/>
    </row>
    <row r="493" spans="1:20" ht="12" customHeight="1" x14ac:dyDescent="0.25">
      <c r="A493" s="15"/>
      <c r="B493" s="15"/>
      <c r="C493" s="15"/>
      <c r="D493" s="202">
        <v>39681</v>
      </c>
      <c r="E493" s="202"/>
      <c r="F493" s="42">
        <v>19.3</v>
      </c>
      <c r="G493" s="42">
        <v>49.3</v>
      </c>
      <c r="H493" s="42">
        <v>9.99</v>
      </c>
      <c r="I493" s="42">
        <v>8.5</v>
      </c>
      <c r="J493" s="42"/>
      <c r="K493" s="42">
        <v>0.90700000000000003</v>
      </c>
      <c r="L493" s="29">
        <v>2.72</v>
      </c>
      <c r="M493" s="42"/>
      <c r="N493" s="42"/>
      <c r="O493" s="25">
        <v>7.4</v>
      </c>
      <c r="P493" s="42">
        <v>0.23100000000000001</v>
      </c>
      <c r="Q493" s="42">
        <v>7.0000000000000007E-2</v>
      </c>
      <c r="R493" s="25">
        <v>25.2</v>
      </c>
      <c r="S493" s="42"/>
      <c r="T493" s="15"/>
    </row>
    <row r="494" spans="1:20" ht="12" customHeight="1" x14ac:dyDescent="0.25">
      <c r="A494" s="15"/>
      <c r="B494" s="193" t="s">
        <v>26</v>
      </c>
      <c r="C494" s="196"/>
      <c r="D494" s="202">
        <v>39912</v>
      </c>
      <c r="E494" s="202"/>
      <c r="F494" s="42">
        <v>14.7</v>
      </c>
      <c r="G494" s="42">
        <v>164.3</v>
      </c>
      <c r="H494" s="42">
        <v>11.88</v>
      </c>
      <c r="I494" s="42">
        <v>8.1</v>
      </c>
      <c r="J494" s="42" t="s">
        <v>23</v>
      </c>
      <c r="K494" s="42" t="s">
        <v>24</v>
      </c>
      <c r="L494" s="42" t="s">
        <v>25</v>
      </c>
      <c r="M494" s="42"/>
      <c r="N494" s="42"/>
      <c r="O494" s="25">
        <v>7.4</v>
      </c>
      <c r="P494" s="42">
        <v>0.55500000000000005</v>
      </c>
      <c r="Q494" s="29">
        <v>0.16900000000000001</v>
      </c>
      <c r="R494" s="25">
        <v>29.6</v>
      </c>
      <c r="S494" s="42"/>
      <c r="T494" s="15"/>
    </row>
    <row r="495" spans="1:20" ht="12" customHeight="1" x14ac:dyDescent="0.25">
      <c r="A495" s="15"/>
      <c r="B495" s="193"/>
      <c r="C495" s="196"/>
      <c r="D495" s="202">
        <v>40060</v>
      </c>
      <c r="E495" s="202"/>
      <c r="F495" s="42">
        <v>19.8</v>
      </c>
      <c r="G495" s="42">
        <v>77.5</v>
      </c>
      <c r="H495" s="25">
        <v>7.04</v>
      </c>
      <c r="I495" s="42">
        <v>7.6</v>
      </c>
      <c r="J495" s="42">
        <v>2E-3</v>
      </c>
      <c r="K495" s="42">
        <v>0.55400000000000005</v>
      </c>
      <c r="L495" s="117">
        <v>0.43012</v>
      </c>
      <c r="M495" s="42"/>
      <c r="N495" s="42"/>
      <c r="O495" s="25">
        <v>5.7</v>
      </c>
      <c r="P495" s="42">
        <v>0.378</v>
      </c>
      <c r="Q495" s="43">
        <v>0.115244</v>
      </c>
      <c r="R495" s="25">
        <v>39.6</v>
      </c>
      <c r="S495" s="42"/>
      <c r="T495" s="15"/>
    </row>
    <row r="496" spans="1:20" ht="12" customHeight="1" x14ac:dyDescent="0.25">
      <c r="A496" s="15"/>
      <c r="B496" s="193"/>
      <c r="C496" s="196"/>
      <c r="D496" s="202">
        <v>40296</v>
      </c>
      <c r="E496" s="202"/>
      <c r="F496" s="42">
        <v>18.8</v>
      </c>
      <c r="G496" s="42">
        <v>126.2</v>
      </c>
      <c r="H496" s="42">
        <v>12.5</v>
      </c>
      <c r="I496" s="42">
        <v>8.8000000000000007</v>
      </c>
      <c r="J496" s="42" t="s">
        <v>23</v>
      </c>
      <c r="K496" s="42" t="s">
        <v>24</v>
      </c>
      <c r="L496" s="43" t="s">
        <v>25</v>
      </c>
      <c r="M496" s="42"/>
      <c r="N496" s="42"/>
      <c r="O496" s="25">
        <v>6</v>
      </c>
      <c r="P496" s="42">
        <v>9.1000000000000004E-3</v>
      </c>
      <c r="Q496" s="43">
        <v>2.774E-3</v>
      </c>
      <c r="R496" s="42">
        <v>19.600000000000001</v>
      </c>
      <c r="S496" s="42"/>
      <c r="T496" s="15"/>
    </row>
    <row r="497" spans="1:20" ht="12" customHeight="1" x14ac:dyDescent="0.25">
      <c r="A497" s="15"/>
      <c r="B497" s="193"/>
      <c r="C497" s="196"/>
      <c r="D497" s="202">
        <v>40395</v>
      </c>
      <c r="E497" s="202"/>
      <c r="F497" s="103">
        <v>22.1</v>
      </c>
      <c r="G497" s="103">
        <v>69.599999999999994</v>
      </c>
      <c r="H497" s="42">
        <v>16.3</v>
      </c>
      <c r="I497" s="42">
        <v>8.4</v>
      </c>
      <c r="J497" s="28">
        <v>6.9000000000000006E-2</v>
      </c>
      <c r="K497" s="42">
        <v>1.66</v>
      </c>
      <c r="L497" s="117">
        <v>1.2888200000000001</v>
      </c>
      <c r="M497" s="42"/>
      <c r="N497" s="42"/>
      <c r="O497" s="25">
        <v>8.3000000000000007</v>
      </c>
      <c r="P497" s="42">
        <v>0.33200000000000002</v>
      </c>
      <c r="Q497" s="43">
        <v>0.10122</v>
      </c>
      <c r="R497" s="25">
        <v>34</v>
      </c>
      <c r="S497" s="42"/>
      <c r="T497" s="15"/>
    </row>
    <row r="498" spans="1:20" ht="12" customHeight="1" x14ac:dyDescent="0.25">
      <c r="A498" s="15"/>
      <c r="B498" s="193"/>
      <c r="C498" s="196"/>
      <c r="D498" s="202">
        <v>40653</v>
      </c>
      <c r="E498" s="202"/>
      <c r="F498" s="103">
        <v>17</v>
      </c>
      <c r="G498" s="103">
        <v>149.5</v>
      </c>
      <c r="H498" s="42">
        <v>14.9</v>
      </c>
      <c r="I498" s="42">
        <v>8.3000000000000007</v>
      </c>
      <c r="J498" s="42" t="s">
        <v>23</v>
      </c>
      <c r="K498" s="42" t="s">
        <v>24</v>
      </c>
      <c r="L498" s="43" t="s">
        <v>25</v>
      </c>
      <c r="M498" s="42"/>
      <c r="N498" s="42"/>
      <c r="O498" s="25">
        <v>8.6999999999999993</v>
      </c>
      <c r="P498" s="42">
        <v>0.6</v>
      </c>
      <c r="Q498" s="117">
        <v>0.18292700000000001</v>
      </c>
      <c r="R498" s="42">
        <v>15.6</v>
      </c>
      <c r="S498" s="42"/>
      <c r="T498" s="15"/>
    </row>
    <row r="499" spans="1:20" ht="12" customHeight="1" x14ac:dyDescent="0.25">
      <c r="A499" s="15"/>
      <c r="B499" s="193"/>
      <c r="C499" s="196"/>
      <c r="D499" s="202">
        <v>40778</v>
      </c>
      <c r="E499" s="202"/>
      <c r="F499" s="103">
        <v>28.3</v>
      </c>
      <c r="G499" s="103">
        <v>82.7</v>
      </c>
      <c r="H499" s="42">
        <v>17.899999999999999</v>
      </c>
      <c r="I499" s="42">
        <v>7.2</v>
      </c>
      <c r="J499" s="42">
        <v>7.0000000000000001E-3</v>
      </c>
      <c r="K499" s="42">
        <v>0.71299999999999997</v>
      </c>
      <c r="L499" s="117">
        <v>0.55357000000000001</v>
      </c>
      <c r="M499" s="42"/>
      <c r="N499" s="42"/>
      <c r="O499" s="25">
        <v>35.5</v>
      </c>
      <c r="P499" s="42">
        <v>1.7600000000000001E-2</v>
      </c>
      <c r="Q499" s="43">
        <v>5.3660000000000001E-3</v>
      </c>
      <c r="R499" s="25">
        <v>98.8</v>
      </c>
      <c r="S499" s="42"/>
      <c r="T499" s="15"/>
    </row>
    <row r="500" spans="1:20" ht="12" customHeight="1" x14ac:dyDescent="0.25">
      <c r="A500" s="15"/>
      <c r="B500" s="193"/>
      <c r="C500" s="196"/>
      <c r="D500" s="202">
        <v>41022</v>
      </c>
      <c r="E500" s="202"/>
      <c r="F500" s="37">
        <v>13.7</v>
      </c>
      <c r="G500" s="37">
        <v>113.6</v>
      </c>
      <c r="H500" s="37">
        <v>11.6</v>
      </c>
      <c r="I500" s="38">
        <v>8.9</v>
      </c>
      <c r="J500" s="39" t="s">
        <v>101</v>
      </c>
      <c r="K500" s="39" t="s">
        <v>102</v>
      </c>
      <c r="L500" s="43" t="s">
        <v>103</v>
      </c>
      <c r="M500" s="41"/>
      <c r="N500" s="42"/>
      <c r="O500" s="38">
        <v>14.8</v>
      </c>
      <c r="P500" s="39">
        <v>0.52</v>
      </c>
      <c r="Q500" s="112">
        <v>0.15831799387638967</v>
      </c>
      <c r="R500" s="38">
        <v>33.5</v>
      </c>
      <c r="S500" s="51"/>
      <c r="T500" s="15"/>
    </row>
    <row r="501" spans="1:20" ht="12" customHeight="1" x14ac:dyDescent="0.25">
      <c r="A501" s="15"/>
      <c r="B501" s="79"/>
      <c r="C501" s="80"/>
      <c r="D501" s="202">
        <v>41141</v>
      </c>
      <c r="E501" s="202"/>
      <c r="F501" s="37">
        <v>25.2</v>
      </c>
      <c r="G501" s="37">
        <v>66.400000000000006</v>
      </c>
      <c r="H501" s="37">
        <v>8.6999999999999993</v>
      </c>
      <c r="I501" s="38">
        <v>8.6999999999999993</v>
      </c>
      <c r="J501" s="39" t="s">
        <v>101</v>
      </c>
      <c r="K501" s="39" t="s">
        <v>102</v>
      </c>
      <c r="L501" s="43" t="s">
        <v>103</v>
      </c>
      <c r="M501" s="109"/>
      <c r="N501" s="43"/>
      <c r="O501" s="38">
        <v>4.5</v>
      </c>
      <c r="P501" s="39">
        <v>0.27500000000000002</v>
      </c>
      <c r="Q501" s="112">
        <v>8.3725862146167618E-2</v>
      </c>
      <c r="R501" s="38">
        <v>13.6</v>
      </c>
      <c r="S501" s="51"/>
      <c r="T501" s="15"/>
    </row>
    <row r="502" spans="1:20" ht="12" customHeight="1" x14ac:dyDescent="0.25">
      <c r="A502" s="15"/>
      <c r="B502" s="79"/>
      <c r="C502" s="80"/>
      <c r="D502" s="202">
        <v>41393</v>
      </c>
      <c r="E502" s="202"/>
      <c r="F502" s="44">
        <v>14.8</v>
      </c>
      <c r="G502" s="44">
        <v>99.5</v>
      </c>
      <c r="H502" s="44">
        <v>7.9</v>
      </c>
      <c r="I502" s="45">
        <v>8.6999999999999993</v>
      </c>
      <c r="J502" s="46" t="s">
        <v>101</v>
      </c>
      <c r="K502" s="46" t="s">
        <v>102</v>
      </c>
      <c r="L502" s="43" t="s">
        <v>103</v>
      </c>
      <c r="M502" s="49"/>
      <c r="N502" s="47"/>
      <c r="O502" s="44">
        <v>17.100000000000001</v>
      </c>
      <c r="P502" s="46">
        <v>0.48099999999999998</v>
      </c>
      <c r="Q502" s="40">
        <v>0.14644414433566041</v>
      </c>
      <c r="R502" s="44">
        <v>49.2</v>
      </c>
      <c r="S502" s="51"/>
      <c r="T502" s="15"/>
    </row>
    <row r="503" spans="1:20" ht="12" customHeight="1" x14ac:dyDescent="0.25">
      <c r="A503" s="15"/>
      <c r="B503" s="79"/>
      <c r="C503" s="80"/>
      <c r="D503" s="202">
        <v>41514</v>
      </c>
      <c r="E503" s="202"/>
      <c r="F503" s="44">
        <v>18.3</v>
      </c>
      <c r="G503" s="44">
        <v>45.4</v>
      </c>
      <c r="H503" s="44">
        <v>7.2</v>
      </c>
      <c r="I503" s="38">
        <v>7.5</v>
      </c>
      <c r="J503" s="39">
        <v>7.0000000000000001E-3</v>
      </c>
      <c r="K503" s="39">
        <v>0.68899999999999995</v>
      </c>
      <c r="L503" s="46">
        <v>0.53500000000000003</v>
      </c>
      <c r="M503" s="49"/>
      <c r="N503" s="39"/>
      <c r="O503" s="38">
        <v>6.4</v>
      </c>
      <c r="P503" s="39">
        <v>1.75</v>
      </c>
      <c r="Q503" s="40">
        <v>0.53280094093015751</v>
      </c>
      <c r="R503" s="38">
        <v>18</v>
      </c>
      <c r="S503" s="51"/>
      <c r="T503" s="15"/>
    </row>
    <row r="504" spans="1:20" ht="12" customHeight="1" x14ac:dyDescent="0.25">
      <c r="A504" s="15"/>
      <c r="B504" s="79"/>
      <c r="C504" s="80"/>
      <c r="D504" s="202">
        <v>41751</v>
      </c>
      <c r="E504" s="202"/>
      <c r="F504" s="44">
        <v>15.3</v>
      </c>
      <c r="G504" s="44">
        <v>77.2</v>
      </c>
      <c r="H504" s="44">
        <v>21</v>
      </c>
      <c r="I504" s="38">
        <v>9.1999999999999993</v>
      </c>
      <c r="J504" s="39">
        <v>0.02</v>
      </c>
      <c r="K504" s="39">
        <v>5.8999999999999997E-2</v>
      </c>
      <c r="L504" s="46"/>
      <c r="M504" s="49"/>
      <c r="N504" s="50"/>
      <c r="O504" s="38">
        <v>12</v>
      </c>
      <c r="P504" s="39">
        <v>0.442</v>
      </c>
      <c r="Q504" s="40"/>
      <c r="R504" s="38">
        <v>22</v>
      </c>
      <c r="S504" s="51"/>
      <c r="T504" s="15"/>
    </row>
    <row r="505" spans="1:20" ht="12" customHeight="1" x14ac:dyDescent="0.25">
      <c r="A505" s="15"/>
      <c r="B505" s="79"/>
      <c r="C505" s="80"/>
      <c r="D505" s="202">
        <v>41877</v>
      </c>
      <c r="E505" s="202"/>
      <c r="F505" s="44">
        <v>17</v>
      </c>
      <c r="G505" s="44">
        <v>72</v>
      </c>
      <c r="H505" s="44">
        <v>7.7</v>
      </c>
      <c r="I505" s="38">
        <v>7.8</v>
      </c>
      <c r="J505" s="39">
        <v>8.9999999999999993E-3</v>
      </c>
      <c r="K505" s="39">
        <v>0.20799999999999999</v>
      </c>
      <c r="L505" s="46"/>
      <c r="M505" s="49"/>
      <c r="N505" s="50"/>
      <c r="O505" s="38">
        <v>6.2</v>
      </c>
      <c r="P505" s="39">
        <v>0.47199999999999998</v>
      </c>
      <c r="Q505" s="40"/>
      <c r="R505" s="38">
        <v>19.2</v>
      </c>
      <c r="S505" s="51"/>
      <c r="T505" s="15"/>
    </row>
    <row r="506" spans="1:20" ht="12" customHeight="1" x14ac:dyDescent="0.25">
      <c r="A506" s="15"/>
      <c r="B506" s="52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54"/>
      <c r="T506" s="15"/>
    </row>
    <row r="507" spans="1:20" ht="20.100000000000001" customHeight="1" x14ac:dyDescent="0.25">
      <c r="A507" s="198" t="s">
        <v>279</v>
      </c>
      <c r="B507" s="198"/>
      <c r="C507" s="198"/>
      <c r="D507" s="13"/>
      <c r="E507" s="12"/>
      <c r="F507" s="11"/>
      <c r="G507" s="11"/>
      <c r="H507" s="11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" customHeight="1" x14ac:dyDescent="0.25">
      <c r="A508" s="12" t="s">
        <v>280</v>
      </c>
      <c r="B508" s="12"/>
      <c r="C508" s="12"/>
      <c r="D508" s="11"/>
      <c r="E508" s="11"/>
      <c r="F508" s="11"/>
      <c r="G508" s="11"/>
      <c r="H508" s="11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" customHeight="1" x14ac:dyDescent="0.25">
      <c r="A509" s="17" t="s">
        <v>279</v>
      </c>
      <c r="B509" s="197" t="s">
        <v>277</v>
      </c>
      <c r="C509" s="197"/>
      <c r="D509" s="199" t="s">
        <v>4</v>
      </c>
      <c r="E509" s="199"/>
      <c r="F509" s="18" t="s">
        <v>1</v>
      </c>
      <c r="G509" s="18"/>
      <c r="H509" s="18" t="s">
        <v>2</v>
      </c>
      <c r="I509" s="19"/>
      <c r="J509" s="19"/>
      <c r="K509" s="19"/>
      <c r="L509" s="19"/>
      <c r="M509" s="18" t="s">
        <v>3</v>
      </c>
      <c r="N509" s="18" t="s">
        <v>3</v>
      </c>
      <c r="O509" s="19"/>
      <c r="P509" s="19"/>
      <c r="Q509" s="19"/>
      <c r="R509" s="19"/>
      <c r="S509" s="18" t="s">
        <v>2</v>
      </c>
      <c r="T509" s="15"/>
    </row>
    <row r="510" spans="1:20" ht="12" customHeight="1" x14ac:dyDescent="0.25">
      <c r="A510" s="17" t="s">
        <v>5</v>
      </c>
      <c r="B510" s="20">
        <v>10600</v>
      </c>
      <c r="C510" s="21" t="s">
        <v>318</v>
      </c>
      <c r="D510" s="199"/>
      <c r="E510" s="199"/>
      <c r="F510" s="22" t="s">
        <v>6</v>
      </c>
      <c r="G510" s="22" t="s">
        <v>7</v>
      </c>
      <c r="H510" s="22" t="s">
        <v>319</v>
      </c>
      <c r="I510" s="22" t="s">
        <v>8</v>
      </c>
      <c r="J510" s="22" t="s">
        <v>320</v>
      </c>
      <c r="K510" s="22" t="s">
        <v>321</v>
      </c>
      <c r="L510" s="22" t="s">
        <v>322</v>
      </c>
      <c r="M510" s="22" t="s">
        <v>323</v>
      </c>
      <c r="N510" s="22" t="s">
        <v>9</v>
      </c>
      <c r="O510" s="22" t="s">
        <v>324</v>
      </c>
      <c r="P510" s="22" t="s">
        <v>325</v>
      </c>
      <c r="Q510" s="22" t="s">
        <v>326</v>
      </c>
      <c r="R510" s="22" t="s">
        <v>327</v>
      </c>
      <c r="S510" s="22" t="s">
        <v>10</v>
      </c>
      <c r="T510" s="15"/>
    </row>
    <row r="511" spans="1:20" ht="12" customHeight="1" x14ac:dyDescent="0.25">
      <c r="A511" s="17" t="s">
        <v>11</v>
      </c>
      <c r="B511" s="20">
        <v>7843</v>
      </c>
      <c r="C511" s="21" t="s">
        <v>328</v>
      </c>
      <c r="D511" s="199"/>
      <c r="E511" s="199"/>
      <c r="F511" s="18" t="s">
        <v>12</v>
      </c>
      <c r="G511" s="18"/>
      <c r="H511" s="18" t="s">
        <v>13</v>
      </c>
      <c r="I511" s="18"/>
      <c r="J511" s="18" t="s">
        <v>13</v>
      </c>
      <c r="K511" s="18" t="s">
        <v>13</v>
      </c>
      <c r="L511" s="18" t="s">
        <v>13</v>
      </c>
      <c r="M511" s="18" t="s">
        <v>13</v>
      </c>
      <c r="N511" s="18" t="s">
        <v>13</v>
      </c>
      <c r="O511" s="18" t="s">
        <v>13</v>
      </c>
      <c r="P511" s="18" t="s">
        <v>13</v>
      </c>
      <c r="Q511" s="18" t="s">
        <v>13</v>
      </c>
      <c r="R511" s="18" t="s">
        <v>13</v>
      </c>
      <c r="S511" s="18" t="s">
        <v>13</v>
      </c>
      <c r="T511" s="15"/>
    </row>
    <row r="512" spans="1:20" ht="12" customHeight="1" x14ac:dyDescent="0.25">
      <c r="A512" s="17" t="s">
        <v>14</v>
      </c>
      <c r="B512" s="23" t="s">
        <v>15</v>
      </c>
      <c r="C512" s="24"/>
      <c r="D512" s="200" t="s">
        <v>19</v>
      </c>
      <c r="E512" s="200"/>
      <c r="F512" s="201" t="s">
        <v>16</v>
      </c>
      <c r="G512" s="26"/>
      <c r="H512" s="25" t="s">
        <v>17</v>
      </c>
      <c r="I512" s="25" t="s">
        <v>18</v>
      </c>
      <c r="J512" s="26"/>
      <c r="K512" s="190" t="s">
        <v>16</v>
      </c>
      <c r="L512" s="26"/>
      <c r="M512" s="26"/>
      <c r="N512" s="25">
        <v>9.1999999999999998E-2</v>
      </c>
      <c r="O512" s="25">
        <v>3.8</v>
      </c>
      <c r="P512" s="201" t="s">
        <v>16</v>
      </c>
      <c r="Q512" s="26"/>
      <c r="R512" s="27">
        <v>20</v>
      </c>
      <c r="S512" s="25">
        <v>1.4E-2</v>
      </c>
      <c r="T512" s="15"/>
    </row>
    <row r="513" spans="1:20" ht="12" customHeight="1" x14ac:dyDescent="0.25">
      <c r="A513" s="17" t="s">
        <v>20</v>
      </c>
      <c r="B513" s="23" t="s">
        <v>21</v>
      </c>
      <c r="C513" s="24"/>
      <c r="D513" s="204" t="s">
        <v>22</v>
      </c>
      <c r="E513" s="204"/>
      <c r="F513" s="201"/>
      <c r="G513" s="26"/>
      <c r="H513" s="26"/>
      <c r="I513" s="26"/>
      <c r="J513" s="28">
        <v>2.5000000000000001E-2</v>
      </c>
      <c r="K513" s="191"/>
      <c r="L513" s="26"/>
      <c r="M513" s="28">
        <v>5.0000000000000001E-3</v>
      </c>
      <c r="N513" s="26"/>
      <c r="O513" s="26"/>
      <c r="P513" s="201"/>
      <c r="Q513" s="26"/>
      <c r="R513" s="26"/>
      <c r="S513" s="26"/>
      <c r="T513" s="15"/>
    </row>
    <row r="514" spans="1:20" ht="12" customHeight="1" x14ac:dyDescent="0.25">
      <c r="A514" s="35"/>
      <c r="B514" s="142"/>
      <c r="C514" s="143"/>
      <c r="D514" s="205" t="s">
        <v>109</v>
      </c>
      <c r="E514" s="205"/>
      <c r="F514" s="201"/>
      <c r="G514" s="26"/>
      <c r="H514" s="26"/>
      <c r="I514" s="26"/>
      <c r="J514" s="26"/>
      <c r="K514" s="192"/>
      <c r="L514" s="29">
        <v>0.16</v>
      </c>
      <c r="M514" s="26"/>
      <c r="N514" s="26"/>
      <c r="O514" s="26"/>
      <c r="P514" s="201"/>
      <c r="Q514" s="29">
        <v>0.14000000000000001</v>
      </c>
      <c r="R514" s="26"/>
      <c r="S514" s="26"/>
      <c r="T514" s="15"/>
    </row>
    <row r="515" spans="1:20" ht="12" customHeight="1" x14ac:dyDescent="0.25">
      <c r="A515" s="35"/>
      <c r="B515" s="142"/>
      <c r="C515" s="142"/>
      <c r="D515" s="202">
        <v>39548</v>
      </c>
      <c r="E515" s="202"/>
      <c r="F515" s="42">
        <v>13.6</v>
      </c>
      <c r="G515" s="42">
        <v>65.400000000000006</v>
      </c>
      <c r="H515" s="25">
        <v>6.98</v>
      </c>
      <c r="I515" s="42">
        <v>7.4</v>
      </c>
      <c r="J515" s="28">
        <v>0.04</v>
      </c>
      <c r="K515" s="42">
        <v>1.99</v>
      </c>
      <c r="L515" s="29">
        <v>1.5449999999999999</v>
      </c>
      <c r="M515" s="18" t="s">
        <v>110</v>
      </c>
      <c r="N515" s="42">
        <v>6.0999999999999999E-2</v>
      </c>
      <c r="O515" s="25">
        <v>6.7</v>
      </c>
      <c r="P515" s="42">
        <v>0.71899999999999997</v>
      </c>
      <c r="Q515" s="29">
        <v>0.219</v>
      </c>
      <c r="R515" s="25">
        <v>26</v>
      </c>
      <c r="S515" s="42" t="s">
        <v>110</v>
      </c>
      <c r="T515" s="15"/>
    </row>
    <row r="516" spans="1:20" ht="12" customHeight="1" x14ac:dyDescent="0.25">
      <c r="A516" s="15"/>
      <c r="B516" s="15"/>
      <c r="C516" s="15"/>
      <c r="D516" s="202">
        <v>39681</v>
      </c>
      <c r="E516" s="202"/>
      <c r="F516" s="42">
        <v>19.3</v>
      </c>
      <c r="G516" s="42">
        <v>50.7</v>
      </c>
      <c r="H516" s="25">
        <v>7.57</v>
      </c>
      <c r="I516" s="42">
        <v>8.4</v>
      </c>
      <c r="J516" s="42"/>
      <c r="K516" s="42">
        <v>0.129</v>
      </c>
      <c r="L516" s="29">
        <v>3.1</v>
      </c>
      <c r="M516" s="42"/>
      <c r="N516" s="42"/>
      <c r="O516" s="25">
        <v>8</v>
      </c>
      <c r="P516" s="42">
        <v>0.35699999999999998</v>
      </c>
      <c r="Q516" s="42">
        <v>0.109</v>
      </c>
      <c r="R516" s="25">
        <v>80</v>
      </c>
      <c r="S516" s="42"/>
      <c r="T516" s="15"/>
    </row>
    <row r="517" spans="1:20" ht="12" customHeight="1" x14ac:dyDescent="0.25">
      <c r="A517" s="15"/>
      <c r="B517" s="193" t="s">
        <v>26</v>
      </c>
      <c r="C517" s="196"/>
      <c r="D517" s="202">
        <v>39912</v>
      </c>
      <c r="E517" s="202"/>
      <c r="F517" s="42">
        <v>15.1</v>
      </c>
      <c r="G517" s="42">
        <v>155.6</v>
      </c>
      <c r="H517" s="42">
        <v>15.45</v>
      </c>
      <c r="I517" s="42">
        <v>7.9</v>
      </c>
      <c r="J517" s="42">
        <v>2E-3</v>
      </c>
      <c r="K517" s="42">
        <v>5.7000000000000002E-2</v>
      </c>
      <c r="L517" s="42">
        <v>4.3999999999999997E-2</v>
      </c>
      <c r="M517" s="42"/>
      <c r="N517" s="42"/>
      <c r="O517" s="25">
        <v>5.8</v>
      </c>
      <c r="P517" s="42">
        <v>0.434</v>
      </c>
      <c r="Q517" s="42">
        <v>0.13200000000000001</v>
      </c>
      <c r="R517" s="25">
        <v>42.8</v>
      </c>
      <c r="S517" s="42"/>
      <c r="T517" s="15"/>
    </row>
    <row r="518" spans="1:20" ht="12" customHeight="1" x14ac:dyDescent="0.25">
      <c r="A518" s="15"/>
      <c r="B518" s="193"/>
      <c r="C518" s="196"/>
      <c r="D518" s="202">
        <v>40060</v>
      </c>
      <c r="E518" s="202"/>
      <c r="F518" s="42">
        <v>19.600000000000001</v>
      </c>
      <c r="G518" s="42">
        <v>69.7</v>
      </c>
      <c r="H518" s="25">
        <v>7.67</v>
      </c>
      <c r="I518" s="42">
        <v>7.7</v>
      </c>
      <c r="J518" s="42">
        <v>8.0000000000000002E-3</v>
      </c>
      <c r="K518" s="42">
        <v>0.188</v>
      </c>
      <c r="L518" s="42">
        <v>0.14596000000000001</v>
      </c>
      <c r="M518" s="42"/>
      <c r="N518" s="42"/>
      <c r="O518" s="25">
        <v>4.4000000000000004</v>
      </c>
      <c r="P518" s="42">
        <v>0.11899999999999999</v>
      </c>
      <c r="Q518" s="43">
        <v>3.628E-2</v>
      </c>
      <c r="R518" s="25">
        <v>34.4</v>
      </c>
      <c r="S518" s="42"/>
      <c r="T518" s="15"/>
    </row>
    <row r="519" spans="1:20" ht="12" customHeight="1" x14ac:dyDescent="0.25">
      <c r="A519" s="15"/>
      <c r="B519" s="193"/>
      <c r="C519" s="196"/>
      <c r="D519" s="202">
        <v>40296</v>
      </c>
      <c r="E519" s="202"/>
      <c r="F519" s="42">
        <v>20.6</v>
      </c>
      <c r="G519" s="42">
        <v>132.9</v>
      </c>
      <c r="H519" s="42">
        <v>11.8</v>
      </c>
      <c r="I519" s="42">
        <v>9</v>
      </c>
      <c r="J519" s="42" t="s">
        <v>23</v>
      </c>
      <c r="K519" s="42" t="s">
        <v>24</v>
      </c>
      <c r="L519" s="42" t="s">
        <v>25</v>
      </c>
      <c r="M519" s="42"/>
      <c r="N519" s="42"/>
      <c r="O519" s="25">
        <v>8.9</v>
      </c>
      <c r="P519" s="42">
        <v>3.6999999999999998E-2</v>
      </c>
      <c r="Q519" s="43">
        <v>1.128E-2</v>
      </c>
      <c r="R519" s="25">
        <v>21.2</v>
      </c>
      <c r="S519" s="42"/>
      <c r="T519" s="15"/>
    </row>
    <row r="520" spans="1:20" ht="12" customHeight="1" x14ac:dyDescent="0.25">
      <c r="A520" s="15"/>
      <c r="B520" s="193"/>
      <c r="C520" s="196"/>
      <c r="D520" s="202">
        <v>40395</v>
      </c>
      <c r="E520" s="202"/>
      <c r="F520" s="103">
        <v>23.1</v>
      </c>
      <c r="G520" s="103">
        <v>63.2</v>
      </c>
      <c r="H520" s="42">
        <v>14.5</v>
      </c>
      <c r="I520" s="42">
        <v>8.8000000000000007</v>
      </c>
      <c r="J520" s="28">
        <v>9.9000000000000005E-2</v>
      </c>
      <c r="K520" s="42">
        <v>0.29799999999999999</v>
      </c>
      <c r="L520" s="117">
        <v>0.23136999999999999</v>
      </c>
      <c r="M520" s="42"/>
      <c r="N520" s="42"/>
      <c r="O520" s="25">
        <v>6.6</v>
      </c>
      <c r="P520" s="42">
        <v>0.15</v>
      </c>
      <c r="Q520" s="43">
        <v>4.5732000000000002E-2</v>
      </c>
      <c r="R520" s="25">
        <v>34.4</v>
      </c>
      <c r="S520" s="42"/>
      <c r="T520" s="15"/>
    </row>
    <row r="521" spans="1:20" ht="12" customHeight="1" x14ac:dyDescent="0.25">
      <c r="A521" s="15"/>
      <c r="B521" s="193"/>
      <c r="C521" s="196"/>
      <c r="D521" s="202">
        <v>40653</v>
      </c>
      <c r="E521" s="202"/>
      <c r="F521" s="103">
        <v>18.600000000000001</v>
      </c>
      <c r="G521" s="103">
        <v>148.69999999999999</v>
      </c>
      <c r="H521" s="42">
        <v>15.4</v>
      </c>
      <c r="I521" s="42">
        <v>8.6</v>
      </c>
      <c r="J521" s="42" t="s">
        <v>23</v>
      </c>
      <c r="K521" s="42" t="s">
        <v>24</v>
      </c>
      <c r="L521" s="43" t="s">
        <v>25</v>
      </c>
      <c r="M521" s="42"/>
      <c r="N521" s="42"/>
      <c r="O521" s="25">
        <v>8.5</v>
      </c>
      <c r="P521" s="42">
        <v>0.5</v>
      </c>
      <c r="Q521" s="117">
        <v>0.15243899999999999</v>
      </c>
      <c r="R521" s="25">
        <v>30.4</v>
      </c>
      <c r="S521" s="42"/>
      <c r="T521" s="15"/>
    </row>
    <row r="522" spans="1:20" ht="12" customHeight="1" x14ac:dyDescent="0.25">
      <c r="A522" s="15"/>
      <c r="B522" s="193"/>
      <c r="C522" s="196"/>
      <c r="D522" s="202">
        <v>40778</v>
      </c>
      <c r="E522" s="202"/>
      <c r="F522" s="103">
        <v>27.6</v>
      </c>
      <c r="G522" s="103">
        <v>69.099999999999994</v>
      </c>
      <c r="H522" s="42">
        <v>14.7</v>
      </c>
      <c r="I522" s="42">
        <v>7.5</v>
      </c>
      <c r="J522" s="42">
        <v>2.4E-2</v>
      </c>
      <c r="K522" s="42">
        <v>0.57299999999999995</v>
      </c>
      <c r="L522" s="117">
        <v>0.44488</v>
      </c>
      <c r="M522" s="42"/>
      <c r="N522" s="42"/>
      <c r="O522" s="25">
        <v>8.8000000000000007</v>
      </c>
      <c r="P522" s="42">
        <v>0.14000000000000001</v>
      </c>
      <c r="Q522" s="43">
        <v>4.2682999999999999E-2</v>
      </c>
      <c r="R522" s="25">
        <v>49</v>
      </c>
      <c r="S522" s="42"/>
      <c r="T522" s="15"/>
    </row>
    <row r="523" spans="1:20" ht="12" customHeight="1" x14ac:dyDescent="0.25">
      <c r="A523" s="15"/>
      <c r="B523" s="193"/>
      <c r="C523" s="196"/>
      <c r="D523" s="217"/>
      <c r="E523" s="218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5"/>
    </row>
    <row r="524" spans="1:20" ht="12" customHeight="1" x14ac:dyDescent="0.25">
      <c r="A524" s="15"/>
      <c r="B524" s="193"/>
      <c r="C524" s="196"/>
      <c r="D524" s="219"/>
      <c r="E524" s="220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15"/>
    </row>
    <row r="525" spans="1:20" ht="12" customHeight="1" x14ac:dyDescent="0.25">
      <c r="A525" s="15"/>
      <c r="B525" s="15"/>
      <c r="C525" s="15"/>
      <c r="D525" s="202">
        <v>41751</v>
      </c>
      <c r="E525" s="202"/>
      <c r="F525" s="44">
        <v>16.3</v>
      </c>
      <c r="G525" s="44">
        <v>81.5</v>
      </c>
      <c r="H525" s="44">
        <v>13.1</v>
      </c>
      <c r="I525" s="38">
        <v>8.4</v>
      </c>
      <c r="J525" s="39" t="s">
        <v>101</v>
      </c>
      <c r="K525" s="39" t="s">
        <v>102</v>
      </c>
      <c r="L525" s="46"/>
      <c r="M525" s="49"/>
      <c r="N525" s="50"/>
      <c r="O525" s="38">
        <v>10.9</v>
      </c>
      <c r="P525" s="39">
        <v>0.316</v>
      </c>
      <c r="Q525" s="40"/>
      <c r="R525" s="38">
        <v>26.8</v>
      </c>
      <c r="S525" s="51"/>
      <c r="T525" s="15"/>
    </row>
    <row r="526" spans="1:20" ht="12" customHeight="1" x14ac:dyDescent="0.25">
      <c r="A526" s="15"/>
      <c r="B526" s="15"/>
      <c r="C526" s="15"/>
      <c r="D526" s="202">
        <v>41877</v>
      </c>
      <c r="E526" s="202"/>
      <c r="F526" s="44">
        <v>16.899999999999999</v>
      </c>
      <c r="G526" s="44">
        <v>56.1</v>
      </c>
      <c r="H526" s="44">
        <v>6.5</v>
      </c>
      <c r="I526" s="38">
        <v>7.5</v>
      </c>
      <c r="J526" s="39">
        <v>0.05</v>
      </c>
      <c r="K526" s="39">
        <v>1.22</v>
      </c>
      <c r="L526" s="46"/>
      <c r="M526" s="49"/>
      <c r="N526" s="50"/>
      <c r="O526" s="38">
        <v>7.7</v>
      </c>
      <c r="P526" s="39">
        <v>0.41199999999999998</v>
      </c>
      <c r="Q526" s="40"/>
      <c r="R526" s="38">
        <v>35.200000000000003</v>
      </c>
      <c r="S526" s="51"/>
      <c r="T526" s="15"/>
    </row>
    <row r="527" spans="1:20" ht="12" customHeight="1" x14ac:dyDescent="0.25">
      <c r="A527" s="15"/>
      <c r="B527" s="52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54"/>
      <c r="T527" s="15"/>
    </row>
    <row r="528" spans="1:20" ht="20.100000000000001" customHeight="1" x14ac:dyDescent="0.25">
      <c r="A528" s="198" t="s">
        <v>260</v>
      </c>
      <c r="B528" s="198"/>
      <c r="C528" s="12"/>
      <c r="D528" s="11"/>
      <c r="E528" s="11"/>
      <c r="F528" s="11"/>
      <c r="G528" s="11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1:20" ht="12" customHeight="1" x14ac:dyDescent="0.25">
      <c r="A529" s="12" t="s">
        <v>286</v>
      </c>
      <c r="B529" s="12"/>
      <c r="C529" s="12"/>
      <c r="D529" s="11"/>
      <c r="E529" s="11"/>
      <c r="F529" s="11"/>
      <c r="G529" s="11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1:20" ht="12" customHeight="1" x14ac:dyDescent="0.25">
      <c r="A530" s="17" t="s">
        <v>260</v>
      </c>
      <c r="B530" s="197" t="s">
        <v>261</v>
      </c>
      <c r="C530" s="197"/>
      <c r="D530" s="199" t="s">
        <v>4</v>
      </c>
      <c r="E530" s="199"/>
      <c r="F530" s="18" t="s">
        <v>1</v>
      </c>
      <c r="G530" s="18"/>
      <c r="H530" s="18" t="s">
        <v>2</v>
      </c>
      <c r="I530" s="19"/>
      <c r="J530" s="19"/>
      <c r="K530" s="19"/>
      <c r="L530" s="19"/>
      <c r="M530" s="18" t="s">
        <v>3</v>
      </c>
      <c r="N530" s="18" t="s">
        <v>3</v>
      </c>
      <c r="O530" s="19"/>
      <c r="P530" s="19"/>
      <c r="Q530" s="19"/>
      <c r="R530" s="19"/>
      <c r="S530" s="18" t="s">
        <v>2</v>
      </c>
      <c r="T530" s="15"/>
    </row>
    <row r="531" spans="1:20" ht="12" customHeight="1" x14ac:dyDescent="0.25">
      <c r="A531" s="17" t="s">
        <v>5</v>
      </c>
      <c r="B531" s="20">
        <v>5800</v>
      </c>
      <c r="C531" s="21" t="s">
        <v>318</v>
      </c>
      <c r="D531" s="199"/>
      <c r="E531" s="199"/>
      <c r="F531" s="22" t="s">
        <v>6</v>
      </c>
      <c r="G531" s="22" t="s">
        <v>7</v>
      </c>
      <c r="H531" s="22" t="s">
        <v>319</v>
      </c>
      <c r="I531" s="22" t="s">
        <v>8</v>
      </c>
      <c r="J531" s="22" t="s">
        <v>320</v>
      </c>
      <c r="K531" s="22" t="s">
        <v>321</v>
      </c>
      <c r="L531" s="22" t="s">
        <v>322</v>
      </c>
      <c r="M531" s="22" t="s">
        <v>323</v>
      </c>
      <c r="N531" s="22" t="s">
        <v>9</v>
      </c>
      <c r="O531" s="22" t="s">
        <v>324</v>
      </c>
      <c r="P531" s="22" t="s">
        <v>325</v>
      </c>
      <c r="Q531" s="22" t="s">
        <v>326</v>
      </c>
      <c r="R531" s="22" t="s">
        <v>327</v>
      </c>
      <c r="S531" s="22" t="s">
        <v>10</v>
      </c>
      <c r="T531" s="15"/>
    </row>
    <row r="532" spans="1:20" ht="12" customHeight="1" x14ac:dyDescent="0.25">
      <c r="A532" s="17" t="s">
        <v>11</v>
      </c>
      <c r="B532" s="20">
        <v>9155</v>
      </c>
      <c r="C532" s="21" t="s">
        <v>328</v>
      </c>
      <c r="D532" s="199"/>
      <c r="E532" s="199"/>
      <c r="F532" s="18" t="s">
        <v>12</v>
      </c>
      <c r="G532" s="18"/>
      <c r="H532" s="18" t="s">
        <v>13</v>
      </c>
      <c r="I532" s="18"/>
      <c r="J532" s="18" t="s">
        <v>13</v>
      </c>
      <c r="K532" s="18" t="s">
        <v>13</v>
      </c>
      <c r="L532" s="18" t="s">
        <v>13</v>
      </c>
      <c r="M532" s="18" t="s">
        <v>13</v>
      </c>
      <c r="N532" s="18" t="s">
        <v>13</v>
      </c>
      <c r="O532" s="18" t="s">
        <v>13</v>
      </c>
      <c r="P532" s="18" t="s">
        <v>13</v>
      </c>
      <c r="Q532" s="18" t="s">
        <v>13</v>
      </c>
      <c r="R532" s="18" t="s">
        <v>13</v>
      </c>
      <c r="S532" s="18" t="s">
        <v>13</v>
      </c>
      <c r="T532" s="15"/>
    </row>
    <row r="533" spans="1:20" ht="12" customHeight="1" x14ac:dyDescent="0.25">
      <c r="A533" s="17" t="s">
        <v>14</v>
      </c>
      <c r="B533" s="23" t="s">
        <v>15</v>
      </c>
      <c r="C533" s="24"/>
      <c r="D533" s="200" t="s">
        <v>19</v>
      </c>
      <c r="E533" s="200"/>
      <c r="F533" s="201" t="s">
        <v>16</v>
      </c>
      <c r="G533" s="201" t="s">
        <v>16</v>
      </c>
      <c r="H533" s="25" t="s">
        <v>17</v>
      </c>
      <c r="I533" s="25" t="s">
        <v>18</v>
      </c>
      <c r="J533" s="26"/>
      <c r="K533" s="190" t="s">
        <v>16</v>
      </c>
      <c r="L533" s="26"/>
      <c r="M533" s="26"/>
      <c r="N533" s="25">
        <v>9.1999999999999998E-2</v>
      </c>
      <c r="O533" s="25">
        <v>3.8</v>
      </c>
      <c r="P533" s="201" t="s">
        <v>16</v>
      </c>
      <c r="Q533" s="26"/>
      <c r="R533" s="27">
        <v>20</v>
      </c>
      <c r="S533" s="25">
        <v>1.4E-2</v>
      </c>
      <c r="T533" s="15"/>
    </row>
    <row r="534" spans="1:20" ht="12" customHeight="1" x14ac:dyDescent="0.25">
      <c r="A534" s="17" t="s">
        <v>20</v>
      </c>
      <c r="B534" s="23" t="s">
        <v>21</v>
      </c>
      <c r="C534" s="24" t="s">
        <v>329</v>
      </c>
      <c r="D534" s="204" t="s">
        <v>22</v>
      </c>
      <c r="E534" s="204"/>
      <c r="F534" s="201"/>
      <c r="G534" s="201"/>
      <c r="H534" s="26"/>
      <c r="I534" s="26"/>
      <c r="J534" s="28">
        <v>2.5000000000000001E-2</v>
      </c>
      <c r="K534" s="191"/>
      <c r="L534" s="26"/>
      <c r="M534" s="28">
        <v>5.0000000000000001E-3</v>
      </c>
      <c r="N534" s="26"/>
      <c r="O534" s="26"/>
      <c r="P534" s="201"/>
      <c r="Q534" s="26"/>
      <c r="R534" s="26"/>
      <c r="S534" s="26"/>
      <c r="T534" s="15"/>
    </row>
    <row r="535" spans="1:20" ht="12" customHeight="1" x14ac:dyDescent="0.25">
      <c r="A535" s="35"/>
      <c r="B535" s="142"/>
      <c r="C535" s="143"/>
      <c r="D535" s="205" t="s">
        <v>186</v>
      </c>
      <c r="E535" s="205"/>
      <c r="F535" s="201"/>
      <c r="G535" s="201"/>
      <c r="H535" s="26"/>
      <c r="I535" s="26"/>
      <c r="J535" s="26"/>
      <c r="K535" s="192"/>
      <c r="L535" s="29">
        <v>0.16</v>
      </c>
      <c r="M535" s="26"/>
      <c r="N535" s="26"/>
      <c r="O535" s="26"/>
      <c r="P535" s="201"/>
      <c r="Q535" s="29">
        <v>0.14000000000000001</v>
      </c>
      <c r="R535" s="26"/>
      <c r="S535" s="26"/>
      <c r="T535" s="15"/>
    </row>
    <row r="536" spans="1:20" ht="12" customHeight="1" x14ac:dyDescent="0.25">
      <c r="A536" s="35"/>
      <c r="B536" s="142"/>
      <c r="C536" s="142"/>
      <c r="D536" s="202">
        <v>39548</v>
      </c>
      <c r="E536" s="202"/>
      <c r="F536" s="42">
        <v>11.7</v>
      </c>
      <c r="G536" s="42">
        <v>58.6</v>
      </c>
      <c r="H536" s="42">
        <v>10.71</v>
      </c>
      <c r="I536" s="42">
        <v>8.4</v>
      </c>
      <c r="J536" s="42">
        <v>2.1000000000000001E-2</v>
      </c>
      <c r="K536" s="42">
        <v>0.21199999999999999</v>
      </c>
      <c r="L536" s="29">
        <v>0.16500000000000001</v>
      </c>
      <c r="M536" s="18" t="s">
        <v>110</v>
      </c>
      <c r="N536" s="42" t="s">
        <v>24</v>
      </c>
      <c r="O536" s="25">
        <v>7</v>
      </c>
      <c r="P536" s="43">
        <v>0.26900000000000002</v>
      </c>
      <c r="Q536" s="42">
        <v>8.2000000000000003E-2</v>
      </c>
      <c r="R536" s="27">
        <v>32</v>
      </c>
      <c r="S536" s="42" t="s">
        <v>110</v>
      </c>
      <c r="T536" s="15"/>
    </row>
    <row r="537" spans="1:20" ht="12" customHeight="1" x14ac:dyDescent="0.25">
      <c r="A537" s="35"/>
      <c r="B537" s="70"/>
      <c r="C537" s="71"/>
      <c r="D537" s="202">
        <v>39681</v>
      </c>
      <c r="E537" s="202"/>
      <c r="F537" s="42">
        <v>19.7</v>
      </c>
      <c r="G537" s="42">
        <v>48.2</v>
      </c>
      <c r="H537" s="25">
        <v>7.29</v>
      </c>
      <c r="I537" s="42">
        <v>8.3000000000000007</v>
      </c>
      <c r="J537" s="42"/>
      <c r="K537" s="42">
        <v>2.5999999999999999E-2</v>
      </c>
      <c r="L537" s="29">
        <v>0.63400000000000001</v>
      </c>
      <c r="M537" s="42"/>
      <c r="N537" s="42"/>
      <c r="O537" s="25">
        <v>6.1</v>
      </c>
      <c r="P537" s="43">
        <v>0.18099999999999999</v>
      </c>
      <c r="Q537" s="42">
        <v>5.5E-2</v>
      </c>
      <c r="R537" s="37">
        <v>16</v>
      </c>
      <c r="S537" s="42"/>
      <c r="T537" s="15"/>
    </row>
    <row r="538" spans="1:20" ht="12" customHeight="1" x14ac:dyDescent="0.25">
      <c r="A538" s="15"/>
      <c r="B538" s="193" t="s">
        <v>26</v>
      </c>
      <c r="C538" s="196"/>
      <c r="D538" s="202">
        <v>39912</v>
      </c>
      <c r="E538" s="202"/>
      <c r="F538" s="42">
        <v>13.4</v>
      </c>
      <c r="G538" s="42">
        <v>75.8</v>
      </c>
      <c r="H538" s="42">
        <v>14.8</v>
      </c>
      <c r="I538" s="42">
        <v>8.9</v>
      </c>
      <c r="J538" s="42" t="s">
        <v>23</v>
      </c>
      <c r="K538" s="42" t="s">
        <v>24</v>
      </c>
      <c r="L538" s="42" t="s">
        <v>25</v>
      </c>
      <c r="M538" s="42"/>
      <c r="N538" s="42"/>
      <c r="O538" s="25">
        <v>5.0999999999999996</v>
      </c>
      <c r="P538" s="43">
        <v>0.34799999999999998</v>
      </c>
      <c r="Q538" s="42">
        <v>0.106</v>
      </c>
      <c r="R538" s="27">
        <v>26.4</v>
      </c>
      <c r="S538" s="42"/>
      <c r="T538" s="15"/>
    </row>
    <row r="539" spans="1:20" ht="12" customHeight="1" x14ac:dyDescent="0.25">
      <c r="A539" s="15"/>
      <c r="B539" s="193"/>
      <c r="C539" s="196"/>
      <c r="D539" s="202">
        <v>40060</v>
      </c>
      <c r="E539" s="202"/>
      <c r="F539" s="42">
        <v>18.2</v>
      </c>
      <c r="G539" s="42">
        <v>72.8</v>
      </c>
      <c r="H539" s="42">
        <v>10.41</v>
      </c>
      <c r="I539" s="42">
        <v>7.7</v>
      </c>
      <c r="J539" s="28">
        <v>6.5000000000000002E-2</v>
      </c>
      <c r="K539" s="42">
        <v>1.62</v>
      </c>
      <c r="L539" s="117">
        <v>1.25776</v>
      </c>
      <c r="M539" s="42"/>
      <c r="N539" s="42"/>
      <c r="O539" s="42">
        <v>2</v>
      </c>
      <c r="P539" s="43">
        <v>0.26400000000000001</v>
      </c>
      <c r="Q539" s="42">
        <v>0.08</v>
      </c>
      <c r="R539" s="27">
        <v>32.799999999999997</v>
      </c>
      <c r="S539" s="42"/>
      <c r="T539" s="15"/>
    </row>
    <row r="540" spans="1:20" ht="12" customHeight="1" x14ac:dyDescent="0.25">
      <c r="A540" s="15"/>
      <c r="B540" s="193"/>
      <c r="C540" s="196"/>
      <c r="D540" s="202">
        <v>40296</v>
      </c>
      <c r="E540" s="202"/>
      <c r="F540" s="42">
        <v>19.2</v>
      </c>
      <c r="G540" s="42">
        <v>74.900000000000006</v>
      </c>
      <c r="H540" s="42">
        <v>13.6</v>
      </c>
      <c r="I540" s="42">
        <v>8.8000000000000007</v>
      </c>
      <c r="J540" s="42" t="s">
        <v>23</v>
      </c>
      <c r="K540" s="42" t="s">
        <v>24</v>
      </c>
      <c r="L540" s="42" t="s">
        <v>25</v>
      </c>
      <c r="M540" s="42"/>
      <c r="N540" s="42"/>
      <c r="O540" s="25">
        <v>8.6999999999999993</v>
      </c>
      <c r="P540" s="43">
        <v>0.377</v>
      </c>
      <c r="Q540" s="42">
        <v>0.115</v>
      </c>
      <c r="R540" s="27">
        <v>26.4</v>
      </c>
      <c r="S540" s="42"/>
      <c r="T540" s="15"/>
    </row>
    <row r="541" spans="1:20" ht="12" customHeight="1" x14ac:dyDescent="0.25">
      <c r="A541" s="15"/>
      <c r="B541" s="193"/>
      <c r="C541" s="196"/>
      <c r="D541" s="202">
        <v>40395</v>
      </c>
      <c r="E541" s="202"/>
      <c r="F541" s="103">
        <v>21.6</v>
      </c>
      <c r="G541" s="103">
        <v>56.8</v>
      </c>
      <c r="H541" s="42">
        <v>12.4</v>
      </c>
      <c r="I541" s="42">
        <v>8.1999999999999993</v>
      </c>
      <c r="J541" s="42">
        <v>8.0000000000000002E-3</v>
      </c>
      <c r="K541" s="42">
        <v>0.193</v>
      </c>
      <c r="L541" s="42">
        <v>0.14984</v>
      </c>
      <c r="M541" s="42"/>
      <c r="N541" s="42"/>
      <c r="O541" s="25">
        <v>7.2</v>
      </c>
      <c r="P541" s="43">
        <v>0.29499999999999998</v>
      </c>
      <c r="Q541" s="42">
        <v>0.09</v>
      </c>
      <c r="R541" s="27">
        <v>24.4</v>
      </c>
      <c r="S541" s="42"/>
      <c r="T541" s="15"/>
    </row>
    <row r="542" spans="1:20" ht="12" customHeight="1" x14ac:dyDescent="0.25">
      <c r="A542" s="15"/>
      <c r="B542" s="193"/>
      <c r="C542" s="196"/>
      <c r="D542" s="202">
        <v>40653</v>
      </c>
      <c r="E542" s="202"/>
      <c r="F542" s="103">
        <v>15.9</v>
      </c>
      <c r="G542" s="103">
        <v>79.599999999999994</v>
      </c>
      <c r="H542" s="42">
        <v>15.9</v>
      </c>
      <c r="I542" s="42">
        <v>8.5</v>
      </c>
      <c r="J542" s="42" t="s">
        <v>23</v>
      </c>
      <c r="K542" s="42" t="s">
        <v>24</v>
      </c>
      <c r="L542" s="42" t="s">
        <v>25</v>
      </c>
      <c r="M542" s="42"/>
      <c r="N542" s="42"/>
      <c r="O542" s="25">
        <v>8.5</v>
      </c>
      <c r="P542" s="43">
        <v>0.55000000000000004</v>
      </c>
      <c r="Q542" s="29">
        <v>0.16800000000000001</v>
      </c>
      <c r="R542" s="27">
        <v>30.8</v>
      </c>
      <c r="S542" s="42"/>
      <c r="T542" s="15"/>
    </row>
    <row r="543" spans="1:20" ht="12" customHeight="1" x14ac:dyDescent="0.25">
      <c r="A543" s="15"/>
      <c r="B543" s="193"/>
      <c r="C543" s="196"/>
      <c r="D543" s="202">
        <v>40778</v>
      </c>
      <c r="E543" s="202"/>
      <c r="F543" s="103">
        <v>22.5</v>
      </c>
      <c r="G543" s="103">
        <v>90.2</v>
      </c>
      <c r="H543" s="25">
        <v>8.5</v>
      </c>
      <c r="I543" s="42">
        <v>7.8</v>
      </c>
      <c r="J543" s="42">
        <v>1.2E-2</v>
      </c>
      <c r="K543" s="42" t="s">
        <v>24</v>
      </c>
      <c r="L543" s="42" t="s">
        <v>25</v>
      </c>
      <c r="M543" s="42"/>
      <c r="N543" s="42"/>
      <c r="O543" s="42">
        <v>3</v>
      </c>
      <c r="P543" s="43">
        <v>0.20100000000000001</v>
      </c>
      <c r="Q543" s="42">
        <v>6.0999999999999999E-2</v>
      </c>
      <c r="R543" s="37">
        <v>8.8000000000000007</v>
      </c>
      <c r="S543" s="42"/>
      <c r="T543" s="15"/>
    </row>
    <row r="544" spans="1:20" ht="12" customHeight="1" x14ac:dyDescent="0.25">
      <c r="A544" s="15"/>
      <c r="B544" s="193"/>
      <c r="C544" s="196"/>
      <c r="D544" s="202">
        <v>41022</v>
      </c>
      <c r="E544" s="202"/>
      <c r="F544" s="37">
        <v>12.8</v>
      </c>
      <c r="G544" s="37">
        <v>80.599999999999994</v>
      </c>
      <c r="H544" s="37">
        <v>15.9</v>
      </c>
      <c r="I544" s="38">
        <v>9</v>
      </c>
      <c r="J544" s="39">
        <v>1.2999999999999999E-2</v>
      </c>
      <c r="K544" s="39" t="s">
        <v>102</v>
      </c>
      <c r="L544" s="39" t="s">
        <v>103</v>
      </c>
      <c r="M544" s="41"/>
      <c r="N544" s="42"/>
      <c r="O544" s="38">
        <v>1.2</v>
      </c>
      <c r="P544" s="43">
        <v>0.27100000000000002</v>
      </c>
      <c r="Q544" s="40">
        <v>8.2508031424041547E-2</v>
      </c>
      <c r="R544" s="37">
        <v>32.799999999999997</v>
      </c>
      <c r="S544" s="51"/>
      <c r="T544" s="15"/>
    </row>
    <row r="545" spans="1:20" ht="12" customHeight="1" x14ac:dyDescent="0.25">
      <c r="A545" s="15"/>
      <c r="B545" s="15"/>
      <c r="C545" s="15"/>
      <c r="D545" s="202">
        <v>41141</v>
      </c>
      <c r="E545" s="202"/>
      <c r="F545" s="37">
        <v>23.5</v>
      </c>
      <c r="G545" s="37">
        <v>65.5</v>
      </c>
      <c r="H545" s="37">
        <v>7.9</v>
      </c>
      <c r="I545" s="38">
        <v>8.5</v>
      </c>
      <c r="J545" s="39">
        <v>1.7000000000000001E-2</v>
      </c>
      <c r="K545" s="39">
        <v>0.05</v>
      </c>
      <c r="L545" s="39">
        <v>3.9E-2</v>
      </c>
      <c r="M545" s="41"/>
      <c r="N545" s="43"/>
      <c r="O545" s="38">
        <v>4.5999999999999996</v>
      </c>
      <c r="P545" s="43">
        <v>0.218</v>
      </c>
      <c r="Q545" s="40">
        <v>6.6371774355871049E-2</v>
      </c>
      <c r="R545" s="37">
        <v>20.399999999999999</v>
      </c>
      <c r="S545" s="51"/>
      <c r="T545" s="15"/>
    </row>
    <row r="546" spans="1:20" ht="12" customHeight="1" x14ac:dyDescent="0.25">
      <c r="A546" s="15"/>
      <c r="B546" s="15"/>
      <c r="C546" s="15"/>
      <c r="D546" s="202">
        <v>41393</v>
      </c>
      <c r="E546" s="202"/>
      <c r="F546" s="44">
        <v>12.6</v>
      </c>
      <c r="G546" s="44">
        <v>77.8</v>
      </c>
      <c r="H546" s="44">
        <v>8.1999999999999993</v>
      </c>
      <c r="I546" s="45">
        <v>8.1</v>
      </c>
      <c r="J546" s="46">
        <v>0.01</v>
      </c>
      <c r="K546" s="46">
        <v>0.23599999999999999</v>
      </c>
      <c r="L546" s="39">
        <v>0.183</v>
      </c>
      <c r="M546" s="41"/>
      <c r="N546" s="47"/>
      <c r="O546" s="44">
        <v>5.8</v>
      </c>
      <c r="P546" s="114">
        <v>0.34499999999999997</v>
      </c>
      <c r="Q546" s="40">
        <v>0.10503789978337391</v>
      </c>
      <c r="R546" s="44">
        <v>20</v>
      </c>
      <c r="S546" s="51"/>
      <c r="T546" s="15"/>
    </row>
    <row r="547" spans="1:20" ht="12" customHeight="1" x14ac:dyDescent="0.25">
      <c r="A547" s="15"/>
      <c r="B547" s="15"/>
      <c r="C547" s="15"/>
      <c r="D547" s="202">
        <v>41514</v>
      </c>
      <c r="E547" s="202"/>
      <c r="F547" s="44">
        <v>16.899999999999999</v>
      </c>
      <c r="G547" s="44">
        <v>58.9</v>
      </c>
      <c r="H547" s="44">
        <v>7.5</v>
      </c>
      <c r="I547" s="38">
        <v>7.7</v>
      </c>
      <c r="J547" s="39">
        <v>1.4E-2</v>
      </c>
      <c r="K547" s="39">
        <v>0.34699999999999998</v>
      </c>
      <c r="L547" s="39">
        <v>0.26900000000000002</v>
      </c>
      <c r="M547" s="41"/>
      <c r="N547" s="39"/>
      <c r="O547" s="38">
        <v>2.8</v>
      </c>
      <c r="P547" s="43">
        <v>0.47499999999999998</v>
      </c>
      <c r="Q547" s="40">
        <v>0.14461739825247133</v>
      </c>
      <c r="R547" s="37">
        <v>15.6</v>
      </c>
      <c r="S547" s="51"/>
      <c r="T547" s="15"/>
    </row>
    <row r="548" spans="1:20" ht="12" customHeight="1" x14ac:dyDescent="0.25">
      <c r="A548" s="15"/>
      <c r="B548" s="15"/>
      <c r="C548" s="15"/>
      <c r="D548" s="202">
        <v>41751</v>
      </c>
      <c r="E548" s="202"/>
      <c r="F548" s="44">
        <v>14.4</v>
      </c>
      <c r="G548" s="44">
        <v>67.5</v>
      </c>
      <c r="H548" s="44">
        <v>21</v>
      </c>
      <c r="I548" s="38">
        <v>9</v>
      </c>
      <c r="J548" s="39" t="s">
        <v>101</v>
      </c>
      <c r="K548" s="39" t="s">
        <v>102</v>
      </c>
      <c r="L548" s="46"/>
      <c r="M548" s="49"/>
      <c r="N548" s="50"/>
      <c r="O548" s="38">
        <v>8.6999999999999993</v>
      </c>
      <c r="P548" s="39">
        <v>0.249</v>
      </c>
      <c r="Q548" s="40"/>
      <c r="R548" s="38">
        <v>29.2</v>
      </c>
      <c r="S548" s="51"/>
      <c r="T548" s="15"/>
    </row>
    <row r="549" spans="1:20" ht="12" customHeight="1" x14ac:dyDescent="0.25">
      <c r="A549" s="15"/>
      <c r="B549" s="15"/>
      <c r="C549" s="15"/>
      <c r="D549" s="202">
        <v>41877</v>
      </c>
      <c r="E549" s="202"/>
      <c r="F549" s="44">
        <v>16</v>
      </c>
      <c r="G549" s="44">
        <v>63.8</v>
      </c>
      <c r="H549" s="44">
        <v>18.100000000000001</v>
      </c>
      <c r="I549" s="38">
        <v>8.6999999999999993</v>
      </c>
      <c r="J549" s="39">
        <v>1.6E-2</v>
      </c>
      <c r="K549" s="39">
        <v>0.05</v>
      </c>
      <c r="L549" s="46"/>
      <c r="M549" s="49"/>
      <c r="N549" s="50"/>
      <c r="O549" s="38">
        <v>7.5</v>
      </c>
      <c r="P549" s="39">
        <v>0.28599999999999998</v>
      </c>
      <c r="Q549" s="40"/>
      <c r="R549" s="38">
        <v>22.8</v>
      </c>
      <c r="S549" s="51"/>
      <c r="T549" s="15"/>
    </row>
    <row r="550" spans="1:20" ht="12" customHeight="1" x14ac:dyDescent="0.25">
      <c r="A550" s="15"/>
      <c r="B550" s="52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54"/>
      <c r="T550" s="15"/>
    </row>
    <row r="551" spans="1:20" ht="20.100000000000001" customHeight="1" x14ac:dyDescent="0.25">
      <c r="A551" s="198" t="s">
        <v>285</v>
      </c>
      <c r="B551" s="198"/>
      <c r="C551" s="12"/>
      <c r="D551" s="12"/>
      <c r="E551" s="12"/>
      <c r="F551" s="12"/>
      <c r="G551" s="12"/>
      <c r="H551" s="12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1:20" ht="12" customHeight="1" x14ac:dyDescent="0.25">
      <c r="A552" s="12" t="s">
        <v>105</v>
      </c>
      <c r="B552" s="12"/>
      <c r="C552" s="12"/>
      <c r="D552" s="12"/>
      <c r="E552" s="12"/>
      <c r="F552" s="12"/>
      <c r="G552" s="12"/>
      <c r="H552" s="12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1:20" ht="12" customHeight="1" x14ac:dyDescent="0.25">
      <c r="A553" s="17" t="s">
        <v>0</v>
      </c>
      <c r="B553" s="197" t="s">
        <v>104</v>
      </c>
      <c r="C553" s="197"/>
      <c r="D553" s="199" t="s">
        <v>4</v>
      </c>
      <c r="E553" s="199"/>
      <c r="F553" s="18" t="s">
        <v>1</v>
      </c>
      <c r="G553" s="18"/>
      <c r="H553" s="18" t="s">
        <v>2</v>
      </c>
      <c r="I553" s="19"/>
      <c r="J553" s="19"/>
      <c r="K553" s="19"/>
      <c r="L553" s="19"/>
      <c r="M553" s="18" t="s">
        <v>3</v>
      </c>
      <c r="N553" s="18" t="s">
        <v>3</v>
      </c>
      <c r="O553" s="19"/>
      <c r="P553" s="19"/>
      <c r="Q553" s="19"/>
      <c r="R553" s="19"/>
      <c r="S553" s="18" t="s">
        <v>2</v>
      </c>
      <c r="T553" s="15"/>
    </row>
    <row r="554" spans="1:20" ht="12" customHeight="1" x14ac:dyDescent="0.25">
      <c r="A554" s="17" t="s">
        <v>5</v>
      </c>
      <c r="B554" s="20">
        <v>27229</v>
      </c>
      <c r="C554" s="21" t="s">
        <v>318</v>
      </c>
      <c r="D554" s="199"/>
      <c r="E554" s="199"/>
      <c r="F554" s="22" t="s">
        <v>6</v>
      </c>
      <c r="G554" s="22" t="s">
        <v>7</v>
      </c>
      <c r="H554" s="22" t="s">
        <v>319</v>
      </c>
      <c r="I554" s="22" t="s">
        <v>8</v>
      </c>
      <c r="J554" s="22" t="s">
        <v>320</v>
      </c>
      <c r="K554" s="22" t="s">
        <v>321</v>
      </c>
      <c r="L554" s="22" t="s">
        <v>322</v>
      </c>
      <c r="M554" s="22" t="s">
        <v>323</v>
      </c>
      <c r="N554" s="22" t="s">
        <v>9</v>
      </c>
      <c r="O554" s="22" t="s">
        <v>324</v>
      </c>
      <c r="P554" s="22" t="s">
        <v>325</v>
      </c>
      <c r="Q554" s="22" t="s">
        <v>326</v>
      </c>
      <c r="R554" s="22" t="s">
        <v>327</v>
      </c>
      <c r="S554" s="22" t="s">
        <v>10</v>
      </c>
      <c r="T554" s="15"/>
    </row>
    <row r="555" spans="1:20" ht="12" customHeight="1" x14ac:dyDescent="0.25">
      <c r="A555" s="17" t="s">
        <v>11</v>
      </c>
      <c r="B555" s="20">
        <v>29507</v>
      </c>
      <c r="C555" s="21" t="s">
        <v>328</v>
      </c>
      <c r="D555" s="199"/>
      <c r="E555" s="199"/>
      <c r="F555" s="18" t="s">
        <v>12</v>
      </c>
      <c r="G555" s="18"/>
      <c r="H555" s="18" t="s">
        <v>13</v>
      </c>
      <c r="I555" s="18"/>
      <c r="J555" s="18" t="s">
        <v>13</v>
      </c>
      <c r="K555" s="18" t="s">
        <v>13</v>
      </c>
      <c r="L555" s="18" t="s">
        <v>13</v>
      </c>
      <c r="M555" s="18" t="s">
        <v>13</v>
      </c>
      <c r="N555" s="18" t="s">
        <v>13</v>
      </c>
      <c r="O555" s="18" t="s">
        <v>13</v>
      </c>
      <c r="P555" s="18" t="s">
        <v>13</v>
      </c>
      <c r="Q555" s="18" t="s">
        <v>13</v>
      </c>
      <c r="R555" s="18" t="s">
        <v>13</v>
      </c>
      <c r="S555" s="18" t="s">
        <v>13</v>
      </c>
      <c r="T555" s="15"/>
    </row>
    <row r="556" spans="1:20" ht="12" customHeight="1" x14ac:dyDescent="0.25">
      <c r="A556" s="17" t="s">
        <v>14</v>
      </c>
      <c r="B556" s="23" t="s">
        <v>15</v>
      </c>
      <c r="C556" s="24"/>
      <c r="D556" s="200" t="s">
        <v>19</v>
      </c>
      <c r="E556" s="200"/>
      <c r="F556" s="201" t="s">
        <v>16</v>
      </c>
      <c r="G556" s="26"/>
      <c r="H556" s="25" t="s">
        <v>17</v>
      </c>
      <c r="I556" s="25" t="s">
        <v>18</v>
      </c>
      <c r="J556" s="26"/>
      <c r="K556" s="190" t="s">
        <v>16</v>
      </c>
      <c r="L556" s="26"/>
      <c r="M556" s="26"/>
      <c r="N556" s="25">
        <v>9.1999999999999998E-2</v>
      </c>
      <c r="O556" s="25">
        <v>3.8</v>
      </c>
      <c r="P556" s="201" t="s">
        <v>16</v>
      </c>
      <c r="Q556" s="26"/>
      <c r="R556" s="27">
        <v>20</v>
      </c>
      <c r="S556" s="25">
        <v>1.4E-2</v>
      </c>
      <c r="T556" s="15"/>
    </row>
    <row r="557" spans="1:20" ht="12" customHeight="1" x14ac:dyDescent="0.25">
      <c r="A557" s="17" t="s">
        <v>20</v>
      </c>
      <c r="B557" s="23" t="s">
        <v>21</v>
      </c>
      <c r="C557" s="24"/>
      <c r="D557" s="204" t="s">
        <v>22</v>
      </c>
      <c r="E557" s="204"/>
      <c r="F557" s="201"/>
      <c r="G557" s="26"/>
      <c r="H557" s="26"/>
      <c r="I557" s="26"/>
      <c r="J557" s="28">
        <v>2.5000000000000001E-2</v>
      </c>
      <c r="K557" s="191"/>
      <c r="L557" s="26"/>
      <c r="M557" s="28">
        <v>5.0000000000000001E-3</v>
      </c>
      <c r="N557" s="26"/>
      <c r="O557" s="26"/>
      <c r="P557" s="201"/>
      <c r="Q557" s="26"/>
      <c r="R557" s="26"/>
      <c r="S557" s="26"/>
      <c r="T557" s="15"/>
    </row>
    <row r="558" spans="1:20" ht="12" customHeight="1" x14ac:dyDescent="0.25">
      <c r="A558" s="35"/>
      <c r="B558" s="142"/>
      <c r="C558" s="143"/>
      <c r="D558" s="205" t="s">
        <v>99</v>
      </c>
      <c r="E558" s="205"/>
      <c r="F558" s="201"/>
      <c r="G558" s="26"/>
      <c r="H558" s="26"/>
      <c r="I558" s="26"/>
      <c r="J558" s="26"/>
      <c r="K558" s="192"/>
      <c r="L558" s="29">
        <v>0.16</v>
      </c>
      <c r="M558" s="26"/>
      <c r="N558" s="26"/>
      <c r="O558" s="26"/>
      <c r="P558" s="201"/>
      <c r="Q558" s="29">
        <v>0.14000000000000001</v>
      </c>
      <c r="R558" s="26"/>
      <c r="S558" s="26"/>
      <c r="T558" s="15"/>
    </row>
    <row r="559" spans="1:20" ht="12" customHeight="1" x14ac:dyDescent="0.25">
      <c r="A559" s="35"/>
      <c r="B559" s="142"/>
      <c r="C559" s="142"/>
      <c r="D559" s="202">
        <v>39548</v>
      </c>
      <c r="E559" s="202"/>
      <c r="F559" s="42">
        <v>13.9</v>
      </c>
      <c r="G559" s="37">
        <v>45.8</v>
      </c>
      <c r="H559" s="42">
        <v>13.96</v>
      </c>
      <c r="I559" s="42">
        <v>8.6999999999999993</v>
      </c>
      <c r="J559" s="42" t="s">
        <v>101</v>
      </c>
      <c r="K559" s="42" t="s">
        <v>106</v>
      </c>
      <c r="L559" s="42" t="s">
        <v>103</v>
      </c>
      <c r="M559" s="18" t="s">
        <v>100</v>
      </c>
      <c r="N559" s="42" t="s">
        <v>24</v>
      </c>
      <c r="O559" s="25">
        <v>10.1</v>
      </c>
      <c r="P559" s="43">
        <v>0.24299999999999999</v>
      </c>
      <c r="Q559" s="43">
        <v>7.3999999999999996E-2</v>
      </c>
      <c r="R559" s="27">
        <v>106</v>
      </c>
      <c r="S559" s="42" t="s">
        <v>100</v>
      </c>
      <c r="T559" s="15"/>
    </row>
    <row r="560" spans="1:20" ht="12" customHeight="1" x14ac:dyDescent="0.25">
      <c r="A560" s="15"/>
      <c r="B560" s="15"/>
      <c r="C560" s="68"/>
      <c r="D560" s="202">
        <v>39681</v>
      </c>
      <c r="E560" s="202"/>
      <c r="F560" s="42">
        <v>19.600000000000001</v>
      </c>
      <c r="G560" s="37">
        <v>32.5</v>
      </c>
      <c r="H560" s="25">
        <v>8.61</v>
      </c>
      <c r="I560" s="42">
        <v>8.6</v>
      </c>
      <c r="J560" s="42"/>
      <c r="K560" s="43">
        <v>0.02</v>
      </c>
      <c r="L560" s="43">
        <v>0.06</v>
      </c>
      <c r="M560" s="42"/>
      <c r="N560" s="42"/>
      <c r="O560" s="25">
        <v>5.6</v>
      </c>
      <c r="P560" s="43">
        <v>2.2499999999999999E-2</v>
      </c>
      <c r="Q560" s="43">
        <v>7.0000000000000001E-3</v>
      </c>
      <c r="R560" s="27">
        <v>61</v>
      </c>
      <c r="S560" s="42"/>
      <c r="T560" s="15"/>
    </row>
    <row r="561" spans="1:20" ht="12" customHeight="1" x14ac:dyDescent="0.25">
      <c r="A561" s="15"/>
      <c r="B561" s="221" t="s">
        <v>26</v>
      </c>
      <c r="C561" s="221"/>
      <c r="D561" s="202">
        <v>39912</v>
      </c>
      <c r="E561" s="202"/>
      <c r="F561" s="42">
        <v>15.2</v>
      </c>
      <c r="G561" s="37">
        <v>69</v>
      </c>
      <c r="H561" s="42">
        <v>13.85</v>
      </c>
      <c r="I561" s="42">
        <v>8.9</v>
      </c>
      <c r="J561" s="28">
        <v>2.5999999999999999E-2</v>
      </c>
      <c r="K561" s="43">
        <v>7.8E-2</v>
      </c>
      <c r="L561" s="42">
        <v>6.0999999999999999E-2</v>
      </c>
      <c r="M561" s="42"/>
      <c r="N561" s="42"/>
      <c r="O561" s="25">
        <v>6.3</v>
      </c>
      <c r="P561" s="43">
        <v>0.32800000000000001</v>
      </c>
      <c r="Q561" s="43">
        <v>0.1</v>
      </c>
      <c r="R561" s="27">
        <v>25.6</v>
      </c>
      <c r="S561" s="42"/>
      <c r="T561" s="15"/>
    </row>
    <row r="562" spans="1:20" ht="12" customHeight="1" x14ac:dyDescent="0.25">
      <c r="A562" s="15"/>
      <c r="B562" s="221"/>
      <c r="C562" s="221"/>
      <c r="D562" s="202">
        <v>40060</v>
      </c>
      <c r="E562" s="202"/>
      <c r="F562" s="42">
        <v>19.3</v>
      </c>
      <c r="G562" s="37">
        <v>39.6</v>
      </c>
      <c r="H562" s="25">
        <v>5.78</v>
      </c>
      <c r="I562" s="42">
        <v>7.6</v>
      </c>
      <c r="J562" s="42">
        <v>6.0000000000000001E-3</v>
      </c>
      <c r="K562" s="43">
        <v>0.14000000000000001</v>
      </c>
      <c r="L562" s="42">
        <v>0.109</v>
      </c>
      <c r="M562" s="42"/>
      <c r="N562" s="42"/>
      <c r="O562" s="42">
        <v>1.6</v>
      </c>
      <c r="P562" s="43">
        <v>5.6500000000000002E-2</v>
      </c>
      <c r="Q562" s="43">
        <v>1.7000000000000001E-2</v>
      </c>
      <c r="R562" s="27">
        <v>40.4</v>
      </c>
      <c r="S562" s="42"/>
      <c r="T562" s="15"/>
    </row>
    <row r="563" spans="1:20" ht="12" customHeight="1" x14ac:dyDescent="0.25">
      <c r="A563" s="15"/>
      <c r="B563" s="221"/>
      <c r="C563" s="221"/>
      <c r="D563" s="202">
        <v>40296</v>
      </c>
      <c r="E563" s="202"/>
      <c r="F563" s="42">
        <v>20.8</v>
      </c>
      <c r="G563" s="37">
        <v>75.400000000000006</v>
      </c>
      <c r="H563" s="42">
        <v>12.4</v>
      </c>
      <c r="I563" s="25">
        <v>9.1999999999999993</v>
      </c>
      <c r="J563" s="42" t="s">
        <v>23</v>
      </c>
      <c r="K563" s="42" t="s">
        <v>106</v>
      </c>
      <c r="L563" s="42" t="s">
        <v>25</v>
      </c>
      <c r="M563" s="42"/>
      <c r="N563" s="42"/>
      <c r="O563" s="25">
        <v>11.4</v>
      </c>
      <c r="P563" s="43">
        <v>0.17299999999999999</v>
      </c>
      <c r="Q563" s="43">
        <v>5.2999999999999999E-2</v>
      </c>
      <c r="R563" s="27">
        <v>40.4</v>
      </c>
      <c r="S563" s="42"/>
      <c r="T563" s="15"/>
    </row>
    <row r="564" spans="1:20" ht="12" customHeight="1" x14ac:dyDescent="0.25">
      <c r="A564" s="15"/>
      <c r="B564" s="221"/>
      <c r="C564" s="221"/>
      <c r="D564" s="202">
        <v>40395</v>
      </c>
      <c r="E564" s="202"/>
      <c r="F564" s="103">
        <v>23</v>
      </c>
      <c r="G564" s="44">
        <v>30.5</v>
      </c>
      <c r="H564" s="42">
        <v>11.3</v>
      </c>
      <c r="I564" s="42">
        <v>8.9</v>
      </c>
      <c r="J564" s="28">
        <v>9.0999999999999998E-2</v>
      </c>
      <c r="K564" s="43">
        <v>0.27300000000000002</v>
      </c>
      <c r="L564" s="29">
        <v>0.21199999999999999</v>
      </c>
      <c r="M564" s="42"/>
      <c r="N564" s="42"/>
      <c r="O564" s="25">
        <v>7.3</v>
      </c>
      <c r="P564" s="43" t="s">
        <v>27</v>
      </c>
      <c r="Q564" s="43" t="s">
        <v>23</v>
      </c>
      <c r="R564" s="27">
        <v>36.4</v>
      </c>
      <c r="S564" s="42"/>
      <c r="T564" s="15"/>
    </row>
    <row r="565" spans="1:20" ht="12" customHeight="1" x14ac:dyDescent="0.25">
      <c r="A565" s="15"/>
      <c r="B565" s="221"/>
      <c r="C565" s="221"/>
      <c r="D565" s="202">
        <v>40653</v>
      </c>
      <c r="E565" s="202"/>
      <c r="F565" s="103">
        <v>19.600000000000001</v>
      </c>
      <c r="G565" s="44">
        <v>52.7</v>
      </c>
      <c r="H565" s="42">
        <v>14.7</v>
      </c>
      <c r="I565" s="42">
        <v>8.6999999999999993</v>
      </c>
      <c r="J565" s="42" t="s">
        <v>23</v>
      </c>
      <c r="K565" s="43" t="s">
        <v>24</v>
      </c>
      <c r="L565" s="42" t="s">
        <v>103</v>
      </c>
      <c r="M565" s="42"/>
      <c r="N565" s="42"/>
      <c r="O565" s="27">
        <v>9</v>
      </c>
      <c r="P565" s="43">
        <v>3.95E-2</v>
      </c>
      <c r="Q565" s="43">
        <v>1.2E-2</v>
      </c>
      <c r="R565" s="37">
        <v>18.8</v>
      </c>
      <c r="S565" s="42"/>
      <c r="T565" s="15"/>
    </row>
    <row r="566" spans="1:20" ht="12" customHeight="1" x14ac:dyDescent="0.25">
      <c r="A566" s="15"/>
      <c r="B566" s="221"/>
      <c r="C566" s="221"/>
      <c r="D566" s="202">
        <v>40778</v>
      </c>
      <c r="E566" s="202"/>
      <c r="F566" s="103">
        <v>27.3</v>
      </c>
      <c r="G566" s="44">
        <v>38.1</v>
      </c>
      <c r="H566" s="42">
        <v>11.6</v>
      </c>
      <c r="I566" s="42">
        <v>8.1999999999999993</v>
      </c>
      <c r="J566" s="42" t="s">
        <v>23</v>
      </c>
      <c r="K566" s="43" t="s">
        <v>24</v>
      </c>
      <c r="L566" s="42" t="s">
        <v>103</v>
      </c>
      <c r="M566" s="42"/>
      <c r="N566" s="42"/>
      <c r="O566" s="27">
        <v>8</v>
      </c>
      <c r="P566" s="43">
        <v>8.9999999999999993E-3</v>
      </c>
      <c r="Q566" s="43">
        <v>3.0000000000000001E-3</v>
      </c>
      <c r="R566" s="27">
        <v>39.6</v>
      </c>
      <c r="S566" s="42"/>
      <c r="T566" s="15"/>
    </row>
    <row r="567" spans="1:20" ht="12" customHeight="1" x14ac:dyDescent="0.25">
      <c r="A567" s="15"/>
      <c r="B567" s="221"/>
      <c r="C567" s="221"/>
      <c r="D567" s="202">
        <v>41022</v>
      </c>
      <c r="E567" s="202"/>
      <c r="F567" s="37">
        <v>14.8</v>
      </c>
      <c r="G567" s="37">
        <v>75.900000000000006</v>
      </c>
      <c r="H567" s="37">
        <v>9</v>
      </c>
      <c r="I567" s="38">
        <v>8.6</v>
      </c>
      <c r="J567" s="39" t="s">
        <v>101</v>
      </c>
      <c r="K567" s="39" t="s">
        <v>102</v>
      </c>
      <c r="L567" s="40" t="s">
        <v>103</v>
      </c>
      <c r="M567" s="41"/>
      <c r="N567" s="42"/>
      <c r="O567" s="38">
        <v>7.1</v>
      </c>
      <c r="P567" s="39">
        <v>5.8099999999999999E-2</v>
      </c>
      <c r="Q567" s="40">
        <v>1.7688991238881228E-2</v>
      </c>
      <c r="R567" s="38">
        <v>10</v>
      </c>
      <c r="S567" s="51"/>
      <c r="T567" s="15"/>
    </row>
    <row r="568" spans="1:20" ht="12" customHeight="1" x14ac:dyDescent="0.25">
      <c r="A568" s="15"/>
      <c r="B568" s="79"/>
      <c r="C568" s="80"/>
      <c r="D568" s="202">
        <v>41141</v>
      </c>
      <c r="E568" s="202"/>
      <c r="F568" s="37">
        <v>28.1</v>
      </c>
      <c r="G568" s="37">
        <v>31.3</v>
      </c>
      <c r="H568" s="37">
        <v>6.4</v>
      </c>
      <c r="I568" s="38">
        <v>8.1999999999999993</v>
      </c>
      <c r="J568" s="39" t="s">
        <v>101</v>
      </c>
      <c r="K568" s="39" t="s">
        <v>102</v>
      </c>
      <c r="L568" s="40" t="s">
        <v>103</v>
      </c>
      <c r="M568" s="41"/>
      <c r="N568" s="43"/>
      <c r="O568" s="38">
        <v>4.4000000000000004</v>
      </c>
      <c r="P568" s="39">
        <v>4.1399999999999999E-2</v>
      </c>
      <c r="Q568" s="40">
        <v>1.2604547974004869E-2</v>
      </c>
      <c r="R568" s="38">
        <v>9.1999999999999993</v>
      </c>
      <c r="S568" s="51"/>
      <c r="T568" s="15"/>
    </row>
    <row r="569" spans="1:20" ht="12" customHeight="1" x14ac:dyDescent="0.25">
      <c r="A569" s="15"/>
      <c r="B569" s="79"/>
      <c r="C569" s="80"/>
      <c r="D569" s="207">
        <v>41393</v>
      </c>
      <c r="E569" s="207"/>
      <c r="F569" s="44">
        <v>15.6</v>
      </c>
      <c r="G569" s="44">
        <v>73</v>
      </c>
      <c r="H569" s="44">
        <v>7.1</v>
      </c>
      <c r="I569" s="45">
        <v>8</v>
      </c>
      <c r="J569" s="46">
        <v>8.0000000000000002E-3</v>
      </c>
      <c r="K569" s="46">
        <v>0.19900000000000001</v>
      </c>
      <c r="L569" s="39">
        <v>0.155</v>
      </c>
      <c r="M569" s="41"/>
      <c r="N569" s="47"/>
      <c r="O569" s="44">
        <v>9.3000000000000007</v>
      </c>
      <c r="P569" s="46">
        <v>0.20300000000000001</v>
      </c>
      <c r="Q569" s="40">
        <v>6.1804909147898275E-2</v>
      </c>
      <c r="R569" s="44">
        <v>16.8</v>
      </c>
      <c r="S569" s="51"/>
      <c r="T569" s="15"/>
    </row>
    <row r="570" spans="1:20" ht="12" customHeight="1" x14ac:dyDescent="0.25">
      <c r="A570" s="15"/>
      <c r="B570" s="79"/>
      <c r="C570" s="80"/>
      <c r="D570" s="207">
        <v>41514</v>
      </c>
      <c r="E570" s="207"/>
      <c r="F570" s="44">
        <v>19.399999999999999</v>
      </c>
      <c r="G570" s="44">
        <v>26.9</v>
      </c>
      <c r="H570" s="44">
        <v>9.3000000000000007</v>
      </c>
      <c r="I570" s="38">
        <v>7.9</v>
      </c>
      <c r="J570" s="39">
        <v>4.0000000000000001E-3</v>
      </c>
      <c r="K570" s="39">
        <v>0.108</v>
      </c>
      <c r="L570" s="39">
        <v>8.4000000000000005E-2</v>
      </c>
      <c r="M570" s="41"/>
      <c r="N570" s="39"/>
      <c r="O570" s="38">
        <v>4.5999999999999996</v>
      </c>
      <c r="P570" s="39">
        <v>0.113</v>
      </c>
      <c r="Q570" s="40">
        <v>3.4403717900061602E-2</v>
      </c>
      <c r="R570" s="38">
        <v>33.6</v>
      </c>
      <c r="S570" s="51"/>
      <c r="T570" s="15"/>
    </row>
    <row r="571" spans="1:20" ht="12" customHeight="1" x14ac:dyDescent="0.25">
      <c r="A571" s="15"/>
      <c r="B571" s="79"/>
      <c r="C571" s="80"/>
      <c r="D571" s="202">
        <v>41751</v>
      </c>
      <c r="E571" s="202"/>
      <c r="F571" s="44">
        <v>17</v>
      </c>
      <c r="G571" s="44">
        <v>39.200000000000003</v>
      </c>
      <c r="H571" s="44">
        <v>16.100000000000001</v>
      </c>
      <c r="I571" s="38">
        <v>9.8000000000000007</v>
      </c>
      <c r="J571" s="39" t="s">
        <v>101</v>
      </c>
      <c r="K571" s="39" t="s">
        <v>102</v>
      </c>
      <c r="L571" s="46"/>
      <c r="M571" s="49"/>
      <c r="N571" s="50"/>
      <c r="O571" s="38">
        <v>2.8</v>
      </c>
      <c r="P571" s="39">
        <v>9.4E-2</v>
      </c>
      <c r="Q571" s="40"/>
      <c r="R571" s="38">
        <v>8.4</v>
      </c>
      <c r="S571" s="51"/>
      <c r="T571" s="15"/>
    </row>
    <row r="572" spans="1:20" ht="12" customHeight="1" x14ac:dyDescent="0.25">
      <c r="A572" s="15"/>
      <c r="B572" s="79"/>
      <c r="C572" s="80"/>
      <c r="D572" s="202">
        <v>41877</v>
      </c>
      <c r="E572" s="202"/>
      <c r="F572" s="44">
        <v>17.8</v>
      </c>
      <c r="G572" s="44">
        <v>29</v>
      </c>
      <c r="H572" s="44">
        <v>9.3000000000000007</v>
      </c>
      <c r="I572" s="38">
        <v>8.6999999999999993</v>
      </c>
      <c r="J572" s="39">
        <v>2.5999999999999999E-2</v>
      </c>
      <c r="K572" s="39">
        <v>7.9000000000000001E-2</v>
      </c>
      <c r="L572" s="46"/>
      <c r="M572" s="49"/>
      <c r="N572" s="50"/>
      <c r="O572" s="38">
        <v>1.3</v>
      </c>
      <c r="P572" s="39" t="s">
        <v>102</v>
      </c>
      <c r="Q572" s="40"/>
      <c r="R572" s="38">
        <v>5.2</v>
      </c>
      <c r="S572" s="51"/>
      <c r="T572" s="15"/>
    </row>
    <row r="573" spans="1:20" ht="12" customHeight="1" x14ac:dyDescent="0.25">
      <c r="A573" s="15"/>
      <c r="B573" s="52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54"/>
      <c r="T573" s="15"/>
    </row>
    <row r="574" spans="1:20" ht="20.100000000000001" customHeight="1" x14ac:dyDescent="0.25">
      <c r="A574" s="198" t="s">
        <v>263</v>
      </c>
      <c r="B574" s="198"/>
      <c r="C574" s="12"/>
      <c r="D574" s="11"/>
      <c r="E574" s="11"/>
      <c r="F574" s="11"/>
      <c r="G574" s="11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1:20" ht="12" customHeight="1" x14ac:dyDescent="0.25">
      <c r="A575" s="12" t="s">
        <v>283</v>
      </c>
      <c r="B575" s="12"/>
      <c r="C575" s="12"/>
      <c r="D575" s="11"/>
      <c r="E575" s="11"/>
      <c r="F575" s="11"/>
      <c r="G575" s="11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1:20" ht="12" customHeight="1" x14ac:dyDescent="0.25">
      <c r="A576" s="17" t="s">
        <v>263</v>
      </c>
      <c r="B576" s="197" t="s">
        <v>264</v>
      </c>
      <c r="C576" s="197"/>
      <c r="D576" s="199" t="s">
        <v>4</v>
      </c>
      <c r="E576" s="199"/>
      <c r="F576" s="18" t="s">
        <v>1</v>
      </c>
      <c r="G576" s="18"/>
      <c r="H576" s="18" t="s">
        <v>2</v>
      </c>
      <c r="I576" s="19"/>
      <c r="J576" s="19"/>
      <c r="K576" s="19"/>
      <c r="L576" s="19"/>
      <c r="M576" s="18" t="s">
        <v>3</v>
      </c>
      <c r="N576" s="18" t="s">
        <v>3</v>
      </c>
      <c r="O576" s="19"/>
      <c r="P576" s="19"/>
      <c r="Q576" s="19"/>
      <c r="R576" s="19"/>
      <c r="S576" s="18" t="s">
        <v>2</v>
      </c>
      <c r="T576" s="15"/>
    </row>
    <row r="577" spans="1:20" ht="12" customHeight="1" x14ac:dyDescent="0.25">
      <c r="A577" s="17" t="s">
        <v>5</v>
      </c>
      <c r="B577" s="20">
        <v>17130</v>
      </c>
      <c r="C577" s="21" t="s">
        <v>318</v>
      </c>
      <c r="D577" s="199"/>
      <c r="E577" s="199"/>
      <c r="F577" s="22" t="s">
        <v>6</v>
      </c>
      <c r="G577" s="22" t="s">
        <v>7</v>
      </c>
      <c r="H577" s="22" t="s">
        <v>319</v>
      </c>
      <c r="I577" s="22" t="s">
        <v>8</v>
      </c>
      <c r="J577" s="22" t="s">
        <v>320</v>
      </c>
      <c r="K577" s="22" t="s">
        <v>321</v>
      </c>
      <c r="L577" s="22" t="s">
        <v>322</v>
      </c>
      <c r="M577" s="22" t="s">
        <v>323</v>
      </c>
      <c r="N577" s="22" t="s">
        <v>9</v>
      </c>
      <c r="O577" s="22" t="s">
        <v>324</v>
      </c>
      <c r="P577" s="22" t="s">
        <v>325</v>
      </c>
      <c r="Q577" s="22" t="s">
        <v>326</v>
      </c>
      <c r="R577" s="22" t="s">
        <v>327</v>
      </c>
      <c r="S577" s="22" t="s">
        <v>10</v>
      </c>
      <c r="T577" s="15"/>
    </row>
    <row r="578" spans="1:20" ht="12" customHeight="1" x14ac:dyDescent="0.25">
      <c r="A578" s="17" t="s">
        <v>11</v>
      </c>
      <c r="B578" s="20">
        <v>23550</v>
      </c>
      <c r="C578" s="21" t="s">
        <v>328</v>
      </c>
      <c r="D578" s="199"/>
      <c r="E578" s="199"/>
      <c r="F578" s="18" t="s">
        <v>12</v>
      </c>
      <c r="G578" s="18"/>
      <c r="H578" s="18" t="s">
        <v>13</v>
      </c>
      <c r="I578" s="18"/>
      <c r="J578" s="18" t="s">
        <v>13</v>
      </c>
      <c r="K578" s="18" t="s">
        <v>13</v>
      </c>
      <c r="L578" s="18" t="s">
        <v>13</v>
      </c>
      <c r="M578" s="18" t="s">
        <v>13</v>
      </c>
      <c r="N578" s="18" t="s">
        <v>13</v>
      </c>
      <c r="O578" s="18" t="s">
        <v>13</v>
      </c>
      <c r="P578" s="18" t="s">
        <v>13</v>
      </c>
      <c r="Q578" s="18" t="s">
        <v>13</v>
      </c>
      <c r="R578" s="18" t="s">
        <v>13</v>
      </c>
      <c r="S578" s="18" t="s">
        <v>13</v>
      </c>
      <c r="T578" s="15"/>
    </row>
    <row r="579" spans="1:20" ht="12" customHeight="1" x14ac:dyDescent="0.25">
      <c r="A579" s="17" t="s">
        <v>14</v>
      </c>
      <c r="B579" s="23" t="s">
        <v>15</v>
      </c>
      <c r="C579" s="24"/>
      <c r="D579" s="200" t="s">
        <v>19</v>
      </c>
      <c r="E579" s="200"/>
      <c r="F579" s="201" t="s">
        <v>16</v>
      </c>
      <c r="G579" s="201" t="s">
        <v>16</v>
      </c>
      <c r="H579" s="25" t="s">
        <v>17</v>
      </c>
      <c r="I579" s="25" t="s">
        <v>18</v>
      </c>
      <c r="J579" s="26"/>
      <c r="K579" s="190" t="s">
        <v>16</v>
      </c>
      <c r="L579" s="26"/>
      <c r="M579" s="26"/>
      <c r="N579" s="25">
        <v>9.1999999999999998E-2</v>
      </c>
      <c r="O579" s="25">
        <v>3.8</v>
      </c>
      <c r="P579" s="201" t="s">
        <v>16</v>
      </c>
      <c r="Q579" s="26"/>
      <c r="R579" s="27">
        <v>20</v>
      </c>
      <c r="S579" s="25">
        <v>1.4E-2</v>
      </c>
      <c r="T579" s="15"/>
    </row>
    <row r="580" spans="1:20" ht="12" customHeight="1" x14ac:dyDescent="0.25">
      <c r="A580" s="17" t="s">
        <v>20</v>
      </c>
      <c r="B580" s="23" t="s">
        <v>21</v>
      </c>
      <c r="C580" s="24" t="s">
        <v>329</v>
      </c>
      <c r="D580" s="204" t="s">
        <v>22</v>
      </c>
      <c r="E580" s="204"/>
      <c r="F580" s="201"/>
      <c r="G580" s="201"/>
      <c r="H580" s="26"/>
      <c r="I580" s="26"/>
      <c r="J580" s="28">
        <v>2.5000000000000001E-2</v>
      </c>
      <c r="K580" s="191"/>
      <c r="L580" s="26"/>
      <c r="M580" s="28">
        <v>5.0000000000000001E-3</v>
      </c>
      <c r="N580" s="26"/>
      <c r="O580" s="26"/>
      <c r="P580" s="201"/>
      <c r="Q580" s="26"/>
      <c r="R580" s="26"/>
      <c r="S580" s="26"/>
      <c r="T580" s="15"/>
    </row>
    <row r="581" spans="1:20" ht="12" customHeight="1" x14ac:dyDescent="0.25">
      <c r="A581" s="35"/>
      <c r="B581" s="142"/>
      <c r="C581" s="143"/>
      <c r="D581" s="205" t="s">
        <v>186</v>
      </c>
      <c r="E581" s="205"/>
      <c r="F581" s="201"/>
      <c r="G581" s="201"/>
      <c r="H581" s="26"/>
      <c r="I581" s="26"/>
      <c r="J581" s="26"/>
      <c r="K581" s="192"/>
      <c r="L581" s="29">
        <v>0.16</v>
      </c>
      <c r="M581" s="26"/>
      <c r="N581" s="26"/>
      <c r="O581" s="26"/>
      <c r="P581" s="201"/>
      <c r="Q581" s="29">
        <v>0.14000000000000001</v>
      </c>
      <c r="R581" s="26"/>
      <c r="S581" s="26"/>
      <c r="T581" s="15"/>
    </row>
    <row r="582" spans="1:20" ht="12" customHeight="1" x14ac:dyDescent="0.25">
      <c r="A582" s="35"/>
      <c r="B582" s="142"/>
      <c r="C582" s="142"/>
      <c r="D582" s="202">
        <v>39548</v>
      </c>
      <c r="E582" s="202"/>
      <c r="F582" s="37">
        <v>11.4</v>
      </c>
      <c r="G582" s="37">
        <v>106.5</v>
      </c>
      <c r="H582" s="37">
        <v>12.96</v>
      </c>
      <c r="I582" s="37">
        <v>8</v>
      </c>
      <c r="J582" s="42" t="s">
        <v>23</v>
      </c>
      <c r="K582" s="42" t="s">
        <v>24</v>
      </c>
      <c r="L582" s="42" t="s">
        <v>25</v>
      </c>
      <c r="M582" s="18" t="s">
        <v>110</v>
      </c>
      <c r="N582" s="42" t="s">
        <v>24</v>
      </c>
      <c r="O582" s="25">
        <v>7.6</v>
      </c>
      <c r="P582" s="43">
        <v>0.19</v>
      </c>
      <c r="Q582" s="42">
        <v>5.8000000000000003E-2</v>
      </c>
      <c r="R582" s="25">
        <v>20.8</v>
      </c>
      <c r="S582" s="42" t="s">
        <v>110</v>
      </c>
      <c r="T582" s="15"/>
    </row>
    <row r="583" spans="1:20" ht="12" customHeight="1" x14ac:dyDescent="0.25">
      <c r="A583" s="35"/>
      <c r="B583" s="70"/>
      <c r="C583" s="80"/>
      <c r="D583" s="202">
        <v>39681</v>
      </c>
      <c r="E583" s="202"/>
      <c r="F583" s="37">
        <v>23</v>
      </c>
      <c r="G583" s="37">
        <v>53</v>
      </c>
      <c r="H583" s="37">
        <v>9.58</v>
      </c>
      <c r="I583" s="37">
        <v>8.3000000000000007</v>
      </c>
      <c r="J583" s="42"/>
      <c r="K583" s="42" t="s">
        <v>23</v>
      </c>
      <c r="L583" s="42" t="s">
        <v>24</v>
      </c>
      <c r="M583" s="42"/>
      <c r="N583" s="42"/>
      <c r="O583" s="25">
        <v>4.2</v>
      </c>
      <c r="P583" s="43">
        <v>4.8300000000000003E-2</v>
      </c>
      <c r="Q583" s="42">
        <v>1.4999999999999999E-2</v>
      </c>
      <c r="R583" s="42">
        <v>16.8</v>
      </c>
      <c r="S583" s="42"/>
      <c r="T583" s="15"/>
    </row>
    <row r="584" spans="1:20" ht="12" customHeight="1" x14ac:dyDescent="0.25">
      <c r="A584" s="15"/>
      <c r="B584" s="193" t="s">
        <v>26</v>
      </c>
      <c r="C584" s="196"/>
      <c r="D584" s="202">
        <v>39912</v>
      </c>
      <c r="E584" s="202"/>
      <c r="F584" s="37">
        <v>18.899999999999999</v>
      </c>
      <c r="G584" s="37">
        <v>130.9</v>
      </c>
      <c r="H584" s="37">
        <v>10.68</v>
      </c>
      <c r="I584" s="37">
        <v>8.5</v>
      </c>
      <c r="J584" s="42" t="s">
        <v>23</v>
      </c>
      <c r="K584" s="42" t="s">
        <v>24</v>
      </c>
      <c r="L584" s="42" t="s">
        <v>25</v>
      </c>
      <c r="M584" s="42"/>
      <c r="N584" s="42"/>
      <c r="O584" s="25">
        <v>4.7</v>
      </c>
      <c r="P584" s="43">
        <v>0.16200000000000001</v>
      </c>
      <c r="Q584" s="42">
        <v>4.9000000000000002E-2</v>
      </c>
      <c r="R584" s="25">
        <v>20.399999999999999</v>
      </c>
      <c r="S584" s="42"/>
      <c r="T584" s="15"/>
    </row>
    <row r="585" spans="1:20" ht="12" customHeight="1" x14ac:dyDescent="0.25">
      <c r="A585" s="15"/>
      <c r="B585" s="193"/>
      <c r="C585" s="196"/>
      <c r="D585" s="202">
        <v>40060</v>
      </c>
      <c r="E585" s="202"/>
      <c r="F585" s="37">
        <v>19.600000000000001</v>
      </c>
      <c r="G585" s="37">
        <v>78.5</v>
      </c>
      <c r="H585" s="27">
        <v>6.83</v>
      </c>
      <c r="I585" s="37">
        <v>7.7</v>
      </c>
      <c r="J585" s="42">
        <v>7.0000000000000001E-3</v>
      </c>
      <c r="K585" s="42">
        <v>0.185</v>
      </c>
      <c r="L585" s="43">
        <v>0.14363000000000001</v>
      </c>
      <c r="M585" s="42"/>
      <c r="N585" s="42"/>
      <c r="O585" s="42">
        <v>3.2</v>
      </c>
      <c r="P585" s="43">
        <v>0.121</v>
      </c>
      <c r="Q585" s="43">
        <v>3.6889999999999999E-2</v>
      </c>
      <c r="R585" s="42">
        <v>6.8</v>
      </c>
      <c r="S585" s="42"/>
      <c r="T585" s="15"/>
    </row>
    <row r="586" spans="1:20" ht="12" customHeight="1" x14ac:dyDescent="0.25">
      <c r="A586" s="15"/>
      <c r="B586" s="193"/>
      <c r="C586" s="196"/>
      <c r="D586" s="202">
        <v>40395</v>
      </c>
      <c r="E586" s="202"/>
      <c r="F586" s="44">
        <v>21.1</v>
      </c>
      <c r="G586" s="44">
        <v>58.1</v>
      </c>
      <c r="H586" s="37">
        <v>9.1999999999999993</v>
      </c>
      <c r="I586" s="37">
        <v>8.6</v>
      </c>
      <c r="J586" s="28">
        <v>3.2000000000000001E-2</v>
      </c>
      <c r="K586" s="42">
        <v>9.5000000000000001E-2</v>
      </c>
      <c r="L586" s="43">
        <v>7.3760000000000006E-2</v>
      </c>
      <c r="M586" s="42"/>
      <c r="N586" s="42"/>
      <c r="O586" s="42">
        <v>1.7</v>
      </c>
      <c r="P586" s="43">
        <v>5.1999999999999998E-2</v>
      </c>
      <c r="Q586" s="43">
        <v>1.5854E-2</v>
      </c>
      <c r="R586" s="42">
        <v>9.1999999999999993</v>
      </c>
      <c r="S586" s="42"/>
      <c r="T586" s="15"/>
    </row>
    <row r="587" spans="1:20" ht="12" customHeight="1" x14ac:dyDescent="0.25">
      <c r="A587" s="15"/>
      <c r="B587" s="193"/>
      <c r="C587" s="196"/>
      <c r="D587" s="202">
        <v>40653</v>
      </c>
      <c r="E587" s="202"/>
      <c r="F587" s="44">
        <v>15</v>
      </c>
      <c r="G587" s="44">
        <v>121.8</v>
      </c>
      <c r="H587" s="37">
        <v>13.4</v>
      </c>
      <c r="I587" s="37">
        <v>8.3000000000000007</v>
      </c>
      <c r="J587" s="42">
        <v>3.0000000000000001E-3</v>
      </c>
      <c r="K587" s="42">
        <v>7.6999999999999999E-2</v>
      </c>
      <c r="L587" s="43">
        <v>5.978E-2</v>
      </c>
      <c r="M587" s="42"/>
      <c r="N587" s="42"/>
      <c r="O587" s="25">
        <v>4.3</v>
      </c>
      <c r="P587" s="43">
        <v>0.17799999999999999</v>
      </c>
      <c r="Q587" s="43">
        <v>5.4267999999999997E-2</v>
      </c>
      <c r="R587" s="42">
        <v>12.4</v>
      </c>
      <c r="S587" s="42"/>
      <c r="T587" s="15"/>
    </row>
    <row r="588" spans="1:20" ht="12" customHeight="1" x14ac:dyDescent="0.25">
      <c r="A588" s="15"/>
      <c r="B588" s="193"/>
      <c r="C588" s="196"/>
      <c r="D588" s="202">
        <v>40778</v>
      </c>
      <c r="E588" s="202"/>
      <c r="F588" s="44">
        <v>23.8</v>
      </c>
      <c r="G588" s="44">
        <v>69.599999999999994</v>
      </c>
      <c r="H588" s="37">
        <v>12.2</v>
      </c>
      <c r="I588" s="37">
        <v>7.8</v>
      </c>
      <c r="J588" s="42">
        <v>3.0000000000000001E-3</v>
      </c>
      <c r="K588" s="42">
        <v>6.2E-2</v>
      </c>
      <c r="L588" s="43">
        <v>4.8140000000000002E-2</v>
      </c>
      <c r="M588" s="42"/>
      <c r="N588" s="42"/>
      <c r="O588" s="42">
        <v>3.4</v>
      </c>
      <c r="P588" s="43">
        <v>3.78E-2</v>
      </c>
      <c r="Q588" s="43">
        <v>1.1524E-2</v>
      </c>
      <c r="R588" s="42">
        <v>13.6</v>
      </c>
      <c r="S588" s="42"/>
      <c r="T588" s="15"/>
    </row>
    <row r="589" spans="1:20" ht="12" customHeight="1" x14ac:dyDescent="0.25">
      <c r="A589" s="15"/>
      <c r="B589" s="193"/>
      <c r="C589" s="196"/>
      <c r="D589" s="202">
        <v>41022</v>
      </c>
      <c r="E589" s="202"/>
      <c r="F589" s="37">
        <v>11.7</v>
      </c>
      <c r="G589" s="38">
        <v>93.3</v>
      </c>
      <c r="H589" s="37">
        <v>8.6</v>
      </c>
      <c r="I589" s="38">
        <v>8.5</v>
      </c>
      <c r="J589" s="39" t="s">
        <v>101</v>
      </c>
      <c r="K589" s="39" t="s">
        <v>102</v>
      </c>
      <c r="L589" s="39" t="s">
        <v>103</v>
      </c>
      <c r="M589" s="115"/>
      <c r="N589" s="42"/>
      <c r="O589" s="38">
        <v>7.3</v>
      </c>
      <c r="P589" s="43">
        <v>0.125</v>
      </c>
      <c r="Q589" s="40">
        <v>3.805721006643982E-2</v>
      </c>
      <c r="R589" s="38">
        <v>15.2</v>
      </c>
      <c r="S589" s="51"/>
      <c r="T589" s="15"/>
    </row>
    <row r="590" spans="1:20" ht="12" customHeight="1" x14ac:dyDescent="0.25">
      <c r="A590" s="15"/>
      <c r="B590" s="193"/>
      <c r="C590" s="196"/>
      <c r="D590" s="202">
        <v>41141</v>
      </c>
      <c r="E590" s="202"/>
      <c r="F590" s="38">
        <v>23.5</v>
      </c>
      <c r="G590" s="38">
        <v>63.8</v>
      </c>
      <c r="H590" s="37">
        <v>5.2</v>
      </c>
      <c r="I590" s="38">
        <v>8.1999999999999993</v>
      </c>
      <c r="J590" s="39">
        <v>2E-3</v>
      </c>
      <c r="K590" s="39" t="s">
        <v>102</v>
      </c>
      <c r="L590" s="39" t="s">
        <v>103</v>
      </c>
      <c r="M590" s="109"/>
      <c r="N590" s="43"/>
      <c r="O590" s="38">
        <v>3.4</v>
      </c>
      <c r="P590" s="43">
        <v>4.3400000000000001E-2</v>
      </c>
      <c r="Q590" s="40">
        <v>1.3213463335067907E-2</v>
      </c>
      <c r="R590" s="38">
        <v>18.399999999999999</v>
      </c>
      <c r="S590" s="51"/>
      <c r="T590" s="15"/>
    </row>
    <row r="591" spans="1:20" ht="12" customHeight="1" x14ac:dyDescent="0.25">
      <c r="A591" s="15"/>
      <c r="B591" s="68"/>
      <c r="C591" s="68"/>
      <c r="D591" s="202">
        <v>41393</v>
      </c>
      <c r="E591" s="202"/>
      <c r="F591" s="45">
        <v>15</v>
      </c>
      <c r="G591" s="45">
        <v>109.7</v>
      </c>
      <c r="H591" s="44">
        <v>7.5</v>
      </c>
      <c r="I591" s="45">
        <v>7.8</v>
      </c>
      <c r="J591" s="46">
        <v>1.2999999999999999E-2</v>
      </c>
      <c r="K591" s="46">
        <v>0.314</v>
      </c>
      <c r="L591" s="46">
        <v>0.24399999999999999</v>
      </c>
      <c r="M591" s="49"/>
      <c r="N591" s="47"/>
      <c r="O591" s="44">
        <v>6.8</v>
      </c>
      <c r="P591" s="114">
        <v>0.19</v>
      </c>
      <c r="Q591" s="40">
        <v>5.7846959300988529E-2</v>
      </c>
      <c r="R591" s="44">
        <v>21.2</v>
      </c>
      <c r="S591" s="51"/>
      <c r="T591" s="15"/>
    </row>
    <row r="592" spans="1:20" ht="12" customHeight="1" x14ac:dyDescent="0.25">
      <c r="A592" s="15"/>
      <c r="B592" s="79"/>
      <c r="C592" s="80"/>
      <c r="D592" s="202">
        <v>41514</v>
      </c>
      <c r="E592" s="202"/>
      <c r="F592" s="44">
        <v>17.3</v>
      </c>
      <c r="G592" s="45">
        <v>58.8</v>
      </c>
      <c r="H592" s="44">
        <v>6.3</v>
      </c>
      <c r="I592" s="38">
        <v>7.5</v>
      </c>
      <c r="J592" s="39">
        <v>1.9E-2</v>
      </c>
      <c r="K592" s="39">
        <v>0.45700000000000002</v>
      </c>
      <c r="L592" s="46">
        <v>0.35499999999999998</v>
      </c>
      <c r="M592" s="49"/>
      <c r="N592" s="39"/>
      <c r="O592" s="38">
        <v>5.3</v>
      </c>
      <c r="P592" s="39">
        <v>0.25700000000000001</v>
      </c>
      <c r="Q592" s="40">
        <v>7.824562389660028E-2</v>
      </c>
      <c r="R592" s="38">
        <v>23.6</v>
      </c>
      <c r="S592" s="51"/>
      <c r="T592" s="15"/>
    </row>
    <row r="593" spans="1:20" ht="12" customHeight="1" x14ac:dyDescent="0.25">
      <c r="A593" s="15"/>
      <c r="B593" s="79"/>
      <c r="C593" s="80"/>
      <c r="D593" s="202">
        <v>41751</v>
      </c>
      <c r="E593" s="202"/>
      <c r="F593" s="44">
        <v>14.7</v>
      </c>
      <c r="G593" s="44">
        <v>101.1</v>
      </c>
      <c r="H593" s="44">
        <v>10.4</v>
      </c>
      <c r="I593" s="38">
        <v>8.1999999999999993</v>
      </c>
      <c r="J593" s="39">
        <v>4.0000000000000001E-3</v>
      </c>
      <c r="K593" s="39">
        <v>9.7000000000000003E-2</v>
      </c>
      <c r="L593" s="46"/>
      <c r="M593" s="49"/>
      <c r="N593" s="50"/>
      <c r="O593" s="38">
        <v>3.3</v>
      </c>
      <c r="P593" s="39">
        <v>0.16900000000000001</v>
      </c>
      <c r="Q593" s="40"/>
      <c r="R593" s="38">
        <v>14.8</v>
      </c>
      <c r="S593" s="51"/>
      <c r="T593" s="15"/>
    </row>
    <row r="594" spans="1:20" ht="12" customHeight="1" x14ac:dyDescent="0.25">
      <c r="A594" s="15"/>
      <c r="B594" s="79"/>
      <c r="C594" s="80"/>
      <c r="D594" s="202">
        <v>41877</v>
      </c>
      <c r="E594" s="202"/>
      <c r="F594" s="44">
        <v>17</v>
      </c>
      <c r="G594" s="44">
        <v>67.2</v>
      </c>
      <c r="H594" s="44">
        <v>9.4</v>
      </c>
      <c r="I594" s="38">
        <v>8.1</v>
      </c>
      <c r="J594" s="39">
        <v>6.0000000000000001E-3</v>
      </c>
      <c r="K594" s="39">
        <v>0.14799999999999999</v>
      </c>
      <c r="L594" s="46"/>
      <c r="M594" s="49"/>
      <c r="N594" s="50"/>
      <c r="O594" s="38">
        <v>5.8</v>
      </c>
      <c r="P594" s="39">
        <v>0.14399999999999999</v>
      </c>
      <c r="Q594" s="40"/>
      <c r="R594" s="38">
        <v>16</v>
      </c>
      <c r="S594" s="51"/>
      <c r="T594" s="15"/>
    </row>
    <row r="595" spans="1:20" ht="12" customHeight="1" x14ac:dyDescent="0.25">
      <c r="A595" s="15"/>
      <c r="B595" s="52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54"/>
      <c r="T595" s="15"/>
    </row>
    <row r="596" spans="1:20" ht="20.100000000000001" customHeight="1" x14ac:dyDescent="0.25">
      <c r="A596" s="198" t="s">
        <v>266</v>
      </c>
      <c r="B596" s="198"/>
      <c r="C596" s="12"/>
      <c r="D596" s="11"/>
      <c r="E596" s="11"/>
      <c r="F596" s="11"/>
      <c r="G596" s="11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20" ht="12" customHeight="1" x14ac:dyDescent="0.25">
      <c r="A597" s="12" t="s">
        <v>269</v>
      </c>
      <c r="B597" s="12"/>
      <c r="C597" s="12"/>
      <c r="D597" s="11"/>
      <c r="E597" s="11"/>
      <c r="F597" s="11"/>
      <c r="G597" s="11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20" ht="12" customHeight="1" x14ac:dyDescent="0.25">
      <c r="A598" s="17" t="s">
        <v>267</v>
      </c>
      <c r="B598" s="197" t="s">
        <v>268</v>
      </c>
      <c r="C598" s="197"/>
      <c r="D598" s="199" t="s">
        <v>4</v>
      </c>
      <c r="E598" s="199"/>
      <c r="F598" s="18" t="s">
        <v>1</v>
      </c>
      <c r="G598" s="18"/>
      <c r="H598" s="18" t="s">
        <v>2</v>
      </c>
      <c r="I598" s="19"/>
      <c r="J598" s="19"/>
      <c r="K598" s="19"/>
      <c r="L598" s="19"/>
      <c r="M598" s="18" t="s">
        <v>3</v>
      </c>
      <c r="N598" s="18" t="s">
        <v>3</v>
      </c>
      <c r="O598" s="19"/>
      <c r="P598" s="19"/>
      <c r="Q598" s="19"/>
      <c r="R598" s="19"/>
      <c r="S598" s="18" t="s">
        <v>2</v>
      </c>
      <c r="T598" s="15"/>
    </row>
    <row r="599" spans="1:20" ht="12" customHeight="1" x14ac:dyDescent="0.25">
      <c r="A599" s="17" t="s">
        <v>5</v>
      </c>
      <c r="B599" s="20">
        <v>16120</v>
      </c>
      <c r="C599" s="21" t="s">
        <v>318</v>
      </c>
      <c r="D599" s="199"/>
      <c r="E599" s="199"/>
      <c r="F599" s="22" t="s">
        <v>6</v>
      </c>
      <c r="G599" s="22" t="s">
        <v>7</v>
      </c>
      <c r="H599" s="22" t="s">
        <v>319</v>
      </c>
      <c r="I599" s="22" t="s">
        <v>8</v>
      </c>
      <c r="J599" s="22" t="s">
        <v>320</v>
      </c>
      <c r="K599" s="22" t="s">
        <v>321</v>
      </c>
      <c r="L599" s="22" t="s">
        <v>322</v>
      </c>
      <c r="M599" s="22" t="s">
        <v>323</v>
      </c>
      <c r="N599" s="22" t="s">
        <v>9</v>
      </c>
      <c r="O599" s="22" t="s">
        <v>324</v>
      </c>
      <c r="P599" s="22" t="s">
        <v>325</v>
      </c>
      <c r="Q599" s="22" t="s">
        <v>326</v>
      </c>
      <c r="R599" s="22" t="s">
        <v>327</v>
      </c>
      <c r="S599" s="22" t="s">
        <v>10</v>
      </c>
      <c r="T599" s="15"/>
    </row>
    <row r="600" spans="1:20" ht="12" customHeight="1" x14ac:dyDescent="0.25">
      <c r="A600" s="17" t="s">
        <v>11</v>
      </c>
      <c r="B600" s="20">
        <v>25750</v>
      </c>
      <c r="C600" s="21" t="s">
        <v>328</v>
      </c>
      <c r="D600" s="199"/>
      <c r="E600" s="199"/>
      <c r="F600" s="18" t="s">
        <v>12</v>
      </c>
      <c r="G600" s="18"/>
      <c r="H600" s="18" t="s">
        <v>13</v>
      </c>
      <c r="I600" s="18"/>
      <c r="J600" s="18" t="s">
        <v>13</v>
      </c>
      <c r="K600" s="18" t="s">
        <v>13</v>
      </c>
      <c r="L600" s="18" t="s">
        <v>13</v>
      </c>
      <c r="M600" s="18" t="s">
        <v>13</v>
      </c>
      <c r="N600" s="18" t="s">
        <v>13</v>
      </c>
      <c r="O600" s="18" t="s">
        <v>13</v>
      </c>
      <c r="P600" s="18" t="s">
        <v>13</v>
      </c>
      <c r="Q600" s="18" t="s">
        <v>13</v>
      </c>
      <c r="R600" s="18" t="s">
        <v>13</v>
      </c>
      <c r="S600" s="18" t="s">
        <v>13</v>
      </c>
      <c r="T600" s="15"/>
    </row>
    <row r="601" spans="1:20" ht="12" customHeight="1" x14ac:dyDescent="0.25">
      <c r="A601" s="17" t="s">
        <v>14</v>
      </c>
      <c r="B601" s="23" t="s">
        <v>15</v>
      </c>
      <c r="C601" s="24"/>
      <c r="D601" s="200" t="s">
        <v>19</v>
      </c>
      <c r="E601" s="200"/>
      <c r="F601" s="201" t="s">
        <v>16</v>
      </c>
      <c r="G601" s="201" t="s">
        <v>16</v>
      </c>
      <c r="H601" s="25" t="s">
        <v>17</v>
      </c>
      <c r="I601" s="25" t="s">
        <v>18</v>
      </c>
      <c r="J601" s="26"/>
      <c r="K601" s="190" t="s">
        <v>16</v>
      </c>
      <c r="L601" s="26"/>
      <c r="M601" s="26"/>
      <c r="N601" s="25">
        <v>9.1999999999999998E-2</v>
      </c>
      <c r="O601" s="25">
        <v>3.8</v>
      </c>
      <c r="P601" s="201" t="s">
        <v>16</v>
      </c>
      <c r="Q601" s="26"/>
      <c r="R601" s="27">
        <v>20</v>
      </c>
      <c r="S601" s="25">
        <v>1.4E-2</v>
      </c>
      <c r="T601" s="15"/>
    </row>
    <row r="602" spans="1:20" ht="12" customHeight="1" x14ac:dyDescent="0.25">
      <c r="A602" s="17" t="s">
        <v>20</v>
      </c>
      <c r="B602" s="23" t="s">
        <v>21</v>
      </c>
      <c r="C602" s="24"/>
      <c r="D602" s="204" t="s">
        <v>22</v>
      </c>
      <c r="E602" s="204"/>
      <c r="F602" s="201"/>
      <c r="G602" s="201"/>
      <c r="H602" s="26"/>
      <c r="I602" s="26"/>
      <c r="J602" s="28">
        <v>2.5000000000000001E-2</v>
      </c>
      <c r="K602" s="191"/>
      <c r="L602" s="26"/>
      <c r="M602" s="28">
        <v>5.0000000000000001E-3</v>
      </c>
      <c r="N602" s="26"/>
      <c r="O602" s="26"/>
      <c r="P602" s="201"/>
      <c r="Q602" s="26"/>
      <c r="R602" s="26"/>
      <c r="S602" s="26"/>
      <c r="T602" s="15"/>
    </row>
    <row r="603" spans="1:20" ht="12" customHeight="1" x14ac:dyDescent="0.25">
      <c r="A603" s="35"/>
      <c r="B603" s="142"/>
      <c r="C603" s="143"/>
      <c r="D603" s="205" t="s">
        <v>186</v>
      </c>
      <c r="E603" s="205"/>
      <c r="F603" s="201"/>
      <c r="G603" s="201"/>
      <c r="H603" s="26"/>
      <c r="I603" s="26"/>
      <c r="J603" s="26"/>
      <c r="K603" s="192"/>
      <c r="L603" s="29">
        <v>0.16</v>
      </c>
      <c r="M603" s="26"/>
      <c r="N603" s="26"/>
      <c r="O603" s="26"/>
      <c r="P603" s="201"/>
      <c r="Q603" s="29">
        <v>0.14000000000000001</v>
      </c>
      <c r="R603" s="26"/>
      <c r="S603" s="26"/>
      <c r="T603" s="15"/>
    </row>
    <row r="604" spans="1:20" ht="12" customHeight="1" x14ac:dyDescent="0.25">
      <c r="A604" s="35"/>
      <c r="B604" s="142"/>
      <c r="C604" s="142"/>
      <c r="D604" s="202">
        <v>39548</v>
      </c>
      <c r="E604" s="202"/>
      <c r="F604" s="42">
        <v>11.4</v>
      </c>
      <c r="G604" s="42">
        <v>101.3</v>
      </c>
      <c r="H604" s="42">
        <v>14.56</v>
      </c>
      <c r="I604" s="37">
        <v>8</v>
      </c>
      <c r="J604" s="42">
        <v>8.0000000000000002E-3</v>
      </c>
      <c r="K604" s="42">
        <v>0.21199999999999999</v>
      </c>
      <c r="L604" s="29">
        <v>0.16500000000000001</v>
      </c>
      <c r="M604" s="18" t="s">
        <v>110</v>
      </c>
      <c r="N604" s="42" t="s">
        <v>24</v>
      </c>
      <c r="O604" s="27">
        <v>7.7</v>
      </c>
      <c r="P604" s="42">
        <v>0.222</v>
      </c>
      <c r="Q604" s="42">
        <v>6.8000000000000005E-2</v>
      </c>
      <c r="R604" s="27">
        <v>20.8</v>
      </c>
      <c r="S604" s="42" t="s">
        <v>110</v>
      </c>
      <c r="T604" s="15"/>
    </row>
    <row r="605" spans="1:20" ht="12" customHeight="1" x14ac:dyDescent="0.25">
      <c r="A605" s="15"/>
      <c r="B605" s="15"/>
      <c r="C605" s="15"/>
      <c r="D605" s="202">
        <v>39681</v>
      </c>
      <c r="E605" s="202"/>
      <c r="F605" s="42">
        <v>23.4</v>
      </c>
      <c r="G605" s="42">
        <v>44.3</v>
      </c>
      <c r="H605" s="42">
        <v>12.41</v>
      </c>
      <c r="I605" s="37">
        <v>8.6</v>
      </c>
      <c r="J605" s="42"/>
      <c r="K605" s="42" t="s">
        <v>23</v>
      </c>
      <c r="L605" s="42" t="s">
        <v>24</v>
      </c>
      <c r="M605" s="42"/>
      <c r="N605" s="42"/>
      <c r="O605" s="27">
        <v>7</v>
      </c>
      <c r="P605" s="42">
        <v>8.9300000000000004E-2</v>
      </c>
      <c r="Q605" s="42">
        <v>2.7E-2</v>
      </c>
      <c r="R605" s="37">
        <v>19.2</v>
      </c>
      <c r="S605" s="42"/>
      <c r="T605" s="15"/>
    </row>
    <row r="606" spans="1:20" ht="12" customHeight="1" x14ac:dyDescent="0.25">
      <c r="A606" s="15"/>
      <c r="B606" s="193" t="s">
        <v>26</v>
      </c>
      <c r="C606" s="196"/>
      <c r="D606" s="202">
        <v>39912</v>
      </c>
      <c r="E606" s="202"/>
      <c r="F606" s="42">
        <v>18.600000000000001</v>
      </c>
      <c r="G606" s="42">
        <v>136.9</v>
      </c>
      <c r="H606" s="42">
        <v>14.51</v>
      </c>
      <c r="I606" s="37">
        <v>8.6</v>
      </c>
      <c r="J606" s="28">
        <v>2.8000000000000001E-2</v>
      </c>
      <c r="K606" s="42">
        <v>8.5000000000000006E-2</v>
      </c>
      <c r="L606" s="42">
        <v>6.6000000000000003E-2</v>
      </c>
      <c r="M606" s="42"/>
      <c r="N606" s="42"/>
      <c r="O606" s="27">
        <v>6.7</v>
      </c>
      <c r="P606" s="42">
        <v>0.32900000000000001</v>
      </c>
      <c r="Q606" s="42">
        <v>0.1</v>
      </c>
      <c r="R606" s="37">
        <v>16.399999999999999</v>
      </c>
      <c r="S606" s="42"/>
      <c r="T606" s="15"/>
    </row>
    <row r="607" spans="1:20" ht="12" customHeight="1" x14ac:dyDescent="0.25">
      <c r="A607" s="15"/>
      <c r="B607" s="193"/>
      <c r="C607" s="196"/>
      <c r="D607" s="202">
        <v>40060</v>
      </c>
      <c r="E607" s="202"/>
      <c r="F607" s="42">
        <v>19.8</v>
      </c>
      <c r="G607" s="42">
        <v>71.599999999999994</v>
      </c>
      <c r="H607" s="42">
        <v>9.3800000000000008</v>
      </c>
      <c r="I607" s="37">
        <v>7.6</v>
      </c>
      <c r="J607" s="28">
        <v>3.1E-2</v>
      </c>
      <c r="K607" s="42">
        <v>0.76800000000000002</v>
      </c>
      <c r="L607" s="29">
        <v>0.59626999999999997</v>
      </c>
      <c r="M607" s="42"/>
      <c r="N607" s="42"/>
      <c r="O607" s="27">
        <v>7.2</v>
      </c>
      <c r="P607" s="42">
        <v>0.10299999999999999</v>
      </c>
      <c r="Q607" s="42">
        <v>3.1401999999999999E-2</v>
      </c>
      <c r="R607" s="27">
        <v>24.8</v>
      </c>
      <c r="S607" s="42"/>
      <c r="T607" s="15"/>
    </row>
    <row r="608" spans="1:20" ht="12" customHeight="1" x14ac:dyDescent="0.25">
      <c r="A608" s="15"/>
      <c r="B608" s="193"/>
      <c r="C608" s="196"/>
      <c r="D608" s="202">
        <v>40296</v>
      </c>
      <c r="E608" s="202"/>
      <c r="F608" s="42">
        <v>14.8</v>
      </c>
      <c r="G608" s="42">
        <v>144.5</v>
      </c>
      <c r="H608" s="42">
        <v>12.2</v>
      </c>
      <c r="I608" s="37">
        <v>8.1999999999999993</v>
      </c>
      <c r="J608" s="42" t="s">
        <v>23</v>
      </c>
      <c r="K608" s="42" t="s">
        <v>24</v>
      </c>
      <c r="L608" s="42" t="s">
        <v>25</v>
      </c>
      <c r="M608" s="42"/>
      <c r="N608" s="42"/>
      <c r="O608" s="27">
        <v>8.6999999999999993</v>
      </c>
      <c r="P608" s="42" t="s">
        <v>27</v>
      </c>
      <c r="Q608" s="42" t="s">
        <v>23</v>
      </c>
      <c r="R608" s="37">
        <v>16.399999999999999</v>
      </c>
      <c r="S608" s="42"/>
      <c r="T608" s="15"/>
    </row>
    <row r="609" spans="1:20" ht="12" customHeight="1" x14ac:dyDescent="0.25">
      <c r="A609" s="15"/>
      <c r="B609" s="193"/>
      <c r="C609" s="196"/>
      <c r="D609" s="202">
        <v>40395</v>
      </c>
      <c r="E609" s="202"/>
      <c r="F609" s="103">
        <v>20.5</v>
      </c>
      <c r="G609" s="103">
        <v>56.1</v>
      </c>
      <c r="H609" s="25">
        <v>7.9</v>
      </c>
      <c r="I609" s="37">
        <v>7.8</v>
      </c>
      <c r="J609" s="42">
        <v>8.0000000000000002E-3</v>
      </c>
      <c r="K609" s="42">
        <v>0.191</v>
      </c>
      <c r="L609" s="42">
        <v>0.14829000000000001</v>
      </c>
      <c r="M609" s="42"/>
      <c r="N609" s="42"/>
      <c r="O609" s="37">
        <v>3.4</v>
      </c>
      <c r="P609" s="42">
        <v>7.6999999999999999E-2</v>
      </c>
      <c r="Q609" s="42">
        <v>2.3476E-2</v>
      </c>
      <c r="R609" s="27">
        <v>30.4</v>
      </c>
      <c r="S609" s="42"/>
      <c r="T609" s="15"/>
    </row>
    <row r="610" spans="1:20" ht="12" customHeight="1" x14ac:dyDescent="0.25">
      <c r="A610" s="15"/>
      <c r="B610" s="193"/>
      <c r="C610" s="196"/>
      <c r="D610" s="202">
        <v>40653</v>
      </c>
      <c r="E610" s="202"/>
      <c r="F610" s="103">
        <v>16.7</v>
      </c>
      <c r="G610" s="103">
        <v>122.5</v>
      </c>
      <c r="H610" s="42">
        <v>15.4</v>
      </c>
      <c r="I610" s="37">
        <v>8.1999999999999993</v>
      </c>
      <c r="J610" s="42">
        <v>3.0000000000000001E-3</v>
      </c>
      <c r="K610" s="42">
        <v>7.9000000000000001E-2</v>
      </c>
      <c r="L610" s="42">
        <v>6.1339999999999999E-2</v>
      </c>
      <c r="M610" s="42"/>
      <c r="N610" s="42"/>
      <c r="O610" s="27">
        <v>8.1999999999999993</v>
      </c>
      <c r="P610" s="42">
        <v>0.30299999999999999</v>
      </c>
      <c r="Q610" s="42">
        <v>9.2378000000000002E-2</v>
      </c>
      <c r="R610" s="37">
        <v>15.2</v>
      </c>
      <c r="S610" s="42"/>
      <c r="T610" s="15"/>
    </row>
    <row r="611" spans="1:20" ht="12" customHeight="1" x14ac:dyDescent="0.25">
      <c r="A611" s="15"/>
      <c r="B611" s="193"/>
      <c r="C611" s="196"/>
      <c r="D611" s="202">
        <v>40778</v>
      </c>
      <c r="E611" s="202"/>
      <c r="F611" s="103">
        <v>24.7</v>
      </c>
      <c r="G611" s="103">
        <v>68.900000000000006</v>
      </c>
      <c r="H611" s="42">
        <v>11.6</v>
      </c>
      <c r="I611" s="37">
        <v>8</v>
      </c>
      <c r="J611" s="42">
        <v>4.0000000000000001E-3</v>
      </c>
      <c r="K611" s="42">
        <v>9.8000000000000004E-2</v>
      </c>
      <c r="L611" s="42">
        <v>7.6090000000000005E-2</v>
      </c>
      <c r="M611" s="42"/>
      <c r="N611" s="42"/>
      <c r="O611" s="27">
        <v>4.7</v>
      </c>
      <c r="P611" s="42">
        <v>6.9099999999999995E-2</v>
      </c>
      <c r="Q611" s="42">
        <v>2.1066999999999999E-2</v>
      </c>
      <c r="R611" s="37">
        <v>20</v>
      </c>
      <c r="S611" s="42"/>
      <c r="T611" s="15"/>
    </row>
    <row r="612" spans="1:20" ht="12" customHeight="1" x14ac:dyDescent="0.25">
      <c r="A612" s="15"/>
      <c r="B612" s="193"/>
      <c r="C612" s="196"/>
      <c r="D612" s="202">
        <v>41022</v>
      </c>
      <c r="E612" s="202"/>
      <c r="F612" s="37">
        <v>12.3</v>
      </c>
      <c r="G612" s="37">
        <v>109.5</v>
      </c>
      <c r="H612" s="37">
        <v>8.4</v>
      </c>
      <c r="I612" s="37">
        <v>7.9</v>
      </c>
      <c r="J612" s="39">
        <v>2.5999999999999999E-2</v>
      </c>
      <c r="K612" s="39">
        <v>0.61899999999999999</v>
      </c>
      <c r="L612" s="39">
        <v>0.48099999999999998</v>
      </c>
      <c r="M612" s="115"/>
      <c r="N612" s="42"/>
      <c r="O612" s="37">
        <v>5.5</v>
      </c>
      <c r="P612" s="39">
        <v>0.27500000000000002</v>
      </c>
      <c r="Q612" s="40">
        <v>8.3725862146167618E-2</v>
      </c>
      <c r="R612" s="37">
        <v>100</v>
      </c>
      <c r="S612" s="42"/>
      <c r="T612" s="15"/>
    </row>
    <row r="613" spans="1:20" ht="12" customHeight="1" x14ac:dyDescent="0.25">
      <c r="A613" s="15"/>
      <c r="B613" s="193"/>
      <c r="C613" s="196"/>
      <c r="D613" s="202">
        <v>41141</v>
      </c>
      <c r="E613" s="202"/>
      <c r="F613" s="37">
        <v>23.6</v>
      </c>
      <c r="G613" s="37">
        <v>62.5</v>
      </c>
      <c r="H613" s="37">
        <v>7.2</v>
      </c>
      <c r="I613" s="37">
        <v>8.9</v>
      </c>
      <c r="J613" s="39">
        <v>3.0000000000000001E-3</v>
      </c>
      <c r="K613" s="39">
        <v>7.3999999999999996E-2</v>
      </c>
      <c r="L613" s="39">
        <v>5.7000000000000002E-2</v>
      </c>
      <c r="M613" s="109"/>
      <c r="N613" s="43"/>
      <c r="O613" s="37">
        <v>5.3</v>
      </c>
      <c r="P613" s="39">
        <v>7.3899999999999993E-2</v>
      </c>
      <c r="Q613" s="40">
        <v>2.2499422591279218E-2</v>
      </c>
      <c r="R613" s="37">
        <v>22.4</v>
      </c>
      <c r="S613" s="42"/>
      <c r="T613" s="15"/>
    </row>
    <row r="614" spans="1:20" ht="12" customHeight="1" x14ac:dyDescent="0.25">
      <c r="A614" s="15"/>
      <c r="B614" s="79"/>
      <c r="C614" s="80"/>
      <c r="D614" s="202">
        <v>41393</v>
      </c>
      <c r="E614" s="202"/>
      <c r="F614" s="44">
        <v>15.2</v>
      </c>
      <c r="G614" s="44">
        <v>110.3</v>
      </c>
      <c r="H614" s="44">
        <v>6</v>
      </c>
      <c r="I614" s="44">
        <v>8</v>
      </c>
      <c r="J614" s="46">
        <v>1.9E-2</v>
      </c>
      <c r="K614" s="46">
        <v>0.44800000000000001</v>
      </c>
      <c r="L614" s="46">
        <v>0.34799999999999998</v>
      </c>
      <c r="M614" s="49"/>
      <c r="N614" s="47"/>
      <c r="O614" s="44">
        <v>9.8000000000000007</v>
      </c>
      <c r="P614" s="46">
        <v>0.22700000000000001</v>
      </c>
      <c r="Q614" s="40">
        <v>6.9111893480654718E-2</v>
      </c>
      <c r="R614" s="44">
        <v>12.8</v>
      </c>
      <c r="S614" s="116"/>
      <c r="T614" s="15"/>
    </row>
    <row r="615" spans="1:20" ht="12" customHeight="1" x14ac:dyDescent="0.25">
      <c r="A615" s="15"/>
      <c r="B615" s="79"/>
      <c r="C615" s="80"/>
      <c r="D615" s="202">
        <v>41514</v>
      </c>
      <c r="E615" s="202"/>
      <c r="F615" s="44">
        <v>17.100000000000001</v>
      </c>
      <c r="G615" s="44">
        <v>52</v>
      </c>
      <c r="H615" s="44">
        <v>5.8</v>
      </c>
      <c r="I615" s="37">
        <v>7.5</v>
      </c>
      <c r="J615" s="39">
        <v>6.0000000000000001E-3</v>
      </c>
      <c r="K615" s="39">
        <v>0.62</v>
      </c>
      <c r="L615" s="46">
        <v>0.48199999999999998</v>
      </c>
      <c r="M615" s="49"/>
      <c r="N615" s="39"/>
      <c r="O615" s="37">
        <v>5.5</v>
      </c>
      <c r="P615" s="39">
        <v>0.22700000000000001</v>
      </c>
      <c r="Q615" s="40">
        <v>6.9111893480654718E-2</v>
      </c>
      <c r="R615" s="37">
        <v>8.8000000000000007</v>
      </c>
      <c r="S615" s="26"/>
      <c r="T615" s="15"/>
    </row>
    <row r="616" spans="1:20" ht="12" customHeight="1" x14ac:dyDescent="0.25">
      <c r="A616" s="15"/>
      <c r="B616" s="79"/>
      <c r="C616" s="80"/>
      <c r="D616" s="202">
        <v>41751</v>
      </c>
      <c r="E616" s="202"/>
      <c r="F616" s="44">
        <v>13.8</v>
      </c>
      <c r="G616" s="44">
        <v>90.7</v>
      </c>
      <c r="H616" s="44">
        <v>8.6</v>
      </c>
      <c r="I616" s="38">
        <v>7.8</v>
      </c>
      <c r="J616" s="39">
        <v>6.6000000000000003E-2</v>
      </c>
      <c r="K616" s="39">
        <v>1.58</v>
      </c>
      <c r="L616" s="46"/>
      <c r="M616" s="49"/>
      <c r="N616" s="50"/>
      <c r="O616" s="38">
        <v>5.2</v>
      </c>
      <c r="P616" s="39">
        <v>0.19900000000000001</v>
      </c>
      <c r="Q616" s="40"/>
      <c r="R616" s="38">
        <v>4.8</v>
      </c>
      <c r="S616" s="51"/>
      <c r="T616" s="15"/>
    </row>
    <row r="617" spans="1:20" ht="12" customHeight="1" x14ac:dyDescent="0.25">
      <c r="A617" s="15"/>
      <c r="B617" s="79"/>
      <c r="C617" s="80"/>
      <c r="D617" s="202">
        <v>41877</v>
      </c>
      <c r="E617" s="202"/>
      <c r="F617" s="44">
        <v>17.2</v>
      </c>
      <c r="G617" s="44">
        <v>61.4</v>
      </c>
      <c r="H617" s="44">
        <v>8.1</v>
      </c>
      <c r="I617" s="38">
        <v>7.8</v>
      </c>
      <c r="J617" s="39">
        <v>1.6E-2</v>
      </c>
      <c r="K617" s="39">
        <v>0.38</v>
      </c>
      <c r="L617" s="46"/>
      <c r="M617" s="49"/>
      <c r="N617" s="50"/>
      <c r="O617" s="38">
        <v>6.6</v>
      </c>
      <c r="P617" s="39">
        <v>0.122</v>
      </c>
      <c r="Q617" s="40"/>
      <c r="R617" s="38">
        <v>11.2</v>
      </c>
      <c r="S617" s="51"/>
      <c r="T617" s="15"/>
    </row>
    <row r="618" spans="1:20" ht="12" customHeight="1" x14ac:dyDescent="0.25">
      <c r="A618" s="15"/>
      <c r="B618" s="52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54"/>
      <c r="T618" s="15"/>
    </row>
    <row r="619" spans="1:20" ht="20.100000000000001" customHeight="1" x14ac:dyDescent="0.25">
      <c r="A619" s="198" t="s">
        <v>141</v>
      </c>
      <c r="B619" s="198"/>
      <c r="C619" s="12"/>
      <c r="D619" s="11"/>
      <c r="E619" s="11"/>
      <c r="F619" s="11"/>
      <c r="G619" s="11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1:20" ht="12" customHeight="1" x14ac:dyDescent="0.25">
      <c r="A620" s="12" t="s">
        <v>147</v>
      </c>
      <c r="B620" s="12"/>
      <c r="C620" s="12"/>
      <c r="D620" s="11"/>
      <c r="E620" s="11"/>
      <c r="F620" s="11"/>
      <c r="G620" s="11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1:20" ht="12" customHeight="1" x14ac:dyDescent="0.25">
      <c r="A621" s="17" t="s">
        <v>141</v>
      </c>
      <c r="B621" s="197" t="s">
        <v>142</v>
      </c>
      <c r="C621" s="197"/>
      <c r="D621" s="199" t="s">
        <v>4</v>
      </c>
      <c r="E621" s="199"/>
      <c r="F621" s="18" t="s">
        <v>1</v>
      </c>
      <c r="G621" s="18"/>
      <c r="H621" s="18" t="s">
        <v>2</v>
      </c>
      <c r="I621" s="19"/>
      <c r="J621" s="19"/>
      <c r="K621" s="19"/>
      <c r="L621" s="19"/>
      <c r="M621" s="18" t="s">
        <v>3</v>
      </c>
      <c r="N621" s="18" t="s">
        <v>3</v>
      </c>
      <c r="O621" s="19"/>
      <c r="P621" s="19"/>
      <c r="Q621" s="19"/>
      <c r="R621" s="19"/>
      <c r="S621" s="18" t="s">
        <v>2</v>
      </c>
      <c r="T621" s="15"/>
    </row>
    <row r="622" spans="1:20" ht="12" customHeight="1" x14ac:dyDescent="0.25">
      <c r="A622" s="17" t="s">
        <v>5</v>
      </c>
      <c r="B622" s="20">
        <v>10060</v>
      </c>
      <c r="C622" s="21" t="s">
        <v>318</v>
      </c>
      <c r="D622" s="199"/>
      <c r="E622" s="199"/>
      <c r="F622" s="22" t="s">
        <v>6</v>
      </c>
      <c r="G622" s="22" t="s">
        <v>7</v>
      </c>
      <c r="H622" s="22" t="s">
        <v>319</v>
      </c>
      <c r="I622" s="22" t="s">
        <v>8</v>
      </c>
      <c r="J622" s="22" t="s">
        <v>320</v>
      </c>
      <c r="K622" s="22" t="s">
        <v>321</v>
      </c>
      <c r="L622" s="22" t="s">
        <v>322</v>
      </c>
      <c r="M622" s="22" t="s">
        <v>323</v>
      </c>
      <c r="N622" s="22" t="s">
        <v>9</v>
      </c>
      <c r="O622" s="22" t="s">
        <v>324</v>
      </c>
      <c r="P622" s="22" t="s">
        <v>325</v>
      </c>
      <c r="Q622" s="22" t="s">
        <v>326</v>
      </c>
      <c r="R622" s="22" t="s">
        <v>327</v>
      </c>
      <c r="S622" s="22" t="s">
        <v>10</v>
      </c>
      <c r="T622" s="15"/>
    </row>
    <row r="623" spans="1:20" ht="12" customHeight="1" x14ac:dyDescent="0.25">
      <c r="A623" s="17" t="s">
        <v>11</v>
      </c>
      <c r="B623" s="20">
        <v>9650</v>
      </c>
      <c r="C623" s="21" t="s">
        <v>328</v>
      </c>
      <c r="D623" s="199"/>
      <c r="E623" s="199"/>
      <c r="F623" s="18" t="s">
        <v>12</v>
      </c>
      <c r="G623" s="18"/>
      <c r="H623" s="18" t="s">
        <v>13</v>
      </c>
      <c r="I623" s="18"/>
      <c r="J623" s="18" t="s">
        <v>13</v>
      </c>
      <c r="K623" s="18" t="s">
        <v>13</v>
      </c>
      <c r="L623" s="18" t="s">
        <v>13</v>
      </c>
      <c r="M623" s="18" t="s">
        <v>13</v>
      </c>
      <c r="N623" s="18" t="s">
        <v>13</v>
      </c>
      <c r="O623" s="18" t="s">
        <v>13</v>
      </c>
      <c r="P623" s="18" t="s">
        <v>13</v>
      </c>
      <c r="Q623" s="18" t="s">
        <v>13</v>
      </c>
      <c r="R623" s="18" t="s">
        <v>13</v>
      </c>
      <c r="S623" s="18" t="s">
        <v>13</v>
      </c>
      <c r="T623" s="15"/>
    </row>
    <row r="624" spans="1:20" ht="12" customHeight="1" x14ac:dyDescent="0.25">
      <c r="A624" s="17" t="s">
        <v>14</v>
      </c>
      <c r="B624" s="23" t="s">
        <v>15</v>
      </c>
      <c r="C624" s="24"/>
      <c r="D624" s="200" t="s">
        <v>19</v>
      </c>
      <c r="E624" s="200"/>
      <c r="F624" s="201" t="s">
        <v>16</v>
      </c>
      <c r="G624" s="201"/>
      <c r="H624" s="25" t="s">
        <v>17</v>
      </c>
      <c r="I624" s="25" t="s">
        <v>18</v>
      </c>
      <c r="J624" s="26"/>
      <c r="K624" s="190" t="s">
        <v>16</v>
      </c>
      <c r="L624" s="26"/>
      <c r="M624" s="26"/>
      <c r="N624" s="25">
        <v>9.1999999999999998E-2</v>
      </c>
      <c r="O624" s="25">
        <v>3.8</v>
      </c>
      <c r="P624" s="201" t="s">
        <v>16</v>
      </c>
      <c r="Q624" s="26"/>
      <c r="R624" s="25">
        <v>20</v>
      </c>
      <c r="S624" s="25">
        <v>1.4E-2</v>
      </c>
      <c r="T624" s="15"/>
    </row>
    <row r="625" spans="1:20" ht="12" customHeight="1" x14ac:dyDescent="0.25">
      <c r="A625" s="17" t="s">
        <v>20</v>
      </c>
      <c r="B625" s="23" t="s">
        <v>21</v>
      </c>
      <c r="C625" s="24"/>
      <c r="D625" s="204" t="s">
        <v>22</v>
      </c>
      <c r="E625" s="204"/>
      <c r="F625" s="201"/>
      <c r="G625" s="201"/>
      <c r="H625" s="26"/>
      <c r="I625" s="26"/>
      <c r="J625" s="28">
        <v>2.5000000000000001E-2</v>
      </c>
      <c r="K625" s="191"/>
      <c r="L625" s="26"/>
      <c r="M625" s="28">
        <v>5.0000000000000001E-3</v>
      </c>
      <c r="N625" s="26"/>
      <c r="O625" s="26"/>
      <c r="P625" s="201"/>
      <c r="Q625" s="26"/>
      <c r="R625" s="26"/>
      <c r="S625" s="26"/>
      <c r="T625" s="15"/>
    </row>
    <row r="626" spans="1:20" ht="12" customHeight="1" x14ac:dyDescent="0.25">
      <c r="A626" s="35"/>
      <c r="B626" s="142"/>
      <c r="C626" s="143"/>
      <c r="D626" s="205" t="s">
        <v>109</v>
      </c>
      <c r="E626" s="205"/>
      <c r="F626" s="201"/>
      <c r="G626" s="201"/>
      <c r="H626" s="26"/>
      <c r="I626" s="26"/>
      <c r="J626" s="26"/>
      <c r="K626" s="192"/>
      <c r="L626" s="29">
        <v>0.16</v>
      </c>
      <c r="M626" s="26"/>
      <c r="N626" s="26"/>
      <c r="O626" s="26"/>
      <c r="P626" s="201"/>
      <c r="Q626" s="29">
        <v>0.14000000000000001</v>
      </c>
      <c r="R626" s="26"/>
      <c r="S626" s="26"/>
      <c r="T626" s="15"/>
    </row>
    <row r="627" spans="1:20" ht="12" customHeight="1" x14ac:dyDescent="0.25">
      <c r="A627" s="35"/>
      <c r="B627" s="142"/>
      <c r="C627" s="142"/>
      <c r="D627" s="206">
        <v>39912</v>
      </c>
      <c r="E627" s="206"/>
      <c r="F627" s="30">
        <v>17.100000000000001</v>
      </c>
      <c r="G627" s="30">
        <v>126.4</v>
      </c>
      <c r="H627" s="30">
        <v>14.14</v>
      </c>
      <c r="I627" s="31">
        <v>9</v>
      </c>
      <c r="J627" s="34">
        <v>5.5E-2</v>
      </c>
      <c r="K627" s="30">
        <v>0.16400000000000001</v>
      </c>
      <c r="L627" s="106">
        <v>0.127</v>
      </c>
      <c r="M627" s="30"/>
      <c r="N627" s="30"/>
      <c r="O627" s="32">
        <v>8.4</v>
      </c>
      <c r="P627" s="30">
        <v>0.55500000000000005</v>
      </c>
      <c r="Q627" s="110">
        <v>0.16900000000000001</v>
      </c>
      <c r="R627" s="30">
        <v>14.4</v>
      </c>
      <c r="S627" s="30"/>
      <c r="T627" s="15"/>
    </row>
    <row r="628" spans="1:20" ht="12" customHeight="1" x14ac:dyDescent="0.25">
      <c r="A628" s="15"/>
      <c r="B628" s="15"/>
      <c r="C628" s="15"/>
      <c r="D628" s="206">
        <v>40060</v>
      </c>
      <c r="E628" s="206"/>
      <c r="F628" s="30">
        <v>19.5</v>
      </c>
      <c r="G628" s="30">
        <v>124.1</v>
      </c>
      <c r="H628" s="32">
        <v>4.25</v>
      </c>
      <c r="I628" s="31">
        <v>8.3000000000000007</v>
      </c>
      <c r="J628" s="30">
        <v>5.0000000000000001E-3</v>
      </c>
      <c r="K628" s="30">
        <v>0.13400000000000001</v>
      </c>
      <c r="L628" s="106">
        <v>0.10403999999999999</v>
      </c>
      <c r="M628" s="30"/>
      <c r="N628" s="30"/>
      <c r="O628" s="30">
        <v>3.8</v>
      </c>
      <c r="P628" s="30">
        <v>0.22500000000000001</v>
      </c>
      <c r="Q628" s="106">
        <v>6.8598000000000006E-2</v>
      </c>
      <c r="R628" s="31">
        <v>6</v>
      </c>
      <c r="S628" s="30"/>
      <c r="T628" s="15"/>
    </row>
    <row r="629" spans="1:20" ht="12" customHeight="1" x14ac:dyDescent="0.25">
      <c r="A629" s="15"/>
      <c r="B629" s="193" t="s">
        <v>26</v>
      </c>
      <c r="C629" s="196"/>
      <c r="D629" s="206">
        <v>40296</v>
      </c>
      <c r="E629" s="206"/>
      <c r="F629" s="30">
        <v>13.8</v>
      </c>
      <c r="G629" s="30">
        <v>138.5</v>
      </c>
      <c r="H629" s="30">
        <v>15.4</v>
      </c>
      <c r="I629" s="31">
        <v>8.5</v>
      </c>
      <c r="J629" s="30">
        <v>4.0000000000000001E-3</v>
      </c>
      <c r="K629" s="30">
        <v>9.8000000000000004E-2</v>
      </c>
      <c r="L629" s="106">
        <v>7.6090000000000005E-2</v>
      </c>
      <c r="M629" s="30"/>
      <c r="N629" s="30"/>
      <c r="O629" s="32">
        <v>7.3</v>
      </c>
      <c r="P629" s="30">
        <v>3.6999999999999998E-2</v>
      </c>
      <c r="Q629" s="106">
        <v>1.128E-2</v>
      </c>
      <c r="R629" s="30">
        <v>12.8</v>
      </c>
      <c r="S629" s="30"/>
      <c r="T629" s="15"/>
    </row>
    <row r="630" spans="1:20" ht="12" customHeight="1" x14ac:dyDescent="0.25">
      <c r="A630" s="15"/>
      <c r="B630" s="193"/>
      <c r="C630" s="196"/>
      <c r="D630" s="206">
        <v>40395</v>
      </c>
      <c r="E630" s="206"/>
      <c r="F630" s="33">
        <v>19.8</v>
      </c>
      <c r="G630" s="33">
        <v>103.6</v>
      </c>
      <c r="H630" s="30">
        <v>10.3</v>
      </c>
      <c r="I630" s="31">
        <v>9</v>
      </c>
      <c r="J630" s="34">
        <v>0.17199999999999999</v>
      </c>
      <c r="K630" s="30">
        <v>0.51700000000000002</v>
      </c>
      <c r="L630" s="108">
        <v>0.40139999999999998</v>
      </c>
      <c r="M630" s="30"/>
      <c r="N630" s="30"/>
      <c r="O630" s="32">
        <v>8.6</v>
      </c>
      <c r="P630" s="30" t="s">
        <v>27</v>
      </c>
      <c r="Q630" s="106" t="s">
        <v>23</v>
      </c>
      <c r="R630" s="32">
        <v>28.4</v>
      </c>
      <c r="S630" s="30"/>
      <c r="T630" s="15"/>
    </row>
    <row r="631" spans="1:20" ht="12" customHeight="1" x14ac:dyDescent="0.25">
      <c r="A631" s="15"/>
      <c r="B631" s="193"/>
      <c r="C631" s="196"/>
      <c r="D631" s="206">
        <v>40653</v>
      </c>
      <c r="E631" s="206"/>
      <c r="F631" s="33">
        <v>12.8</v>
      </c>
      <c r="G631" s="33">
        <v>131</v>
      </c>
      <c r="H631" s="31">
        <v>23</v>
      </c>
      <c r="I631" s="31">
        <v>7.9</v>
      </c>
      <c r="J631" s="30">
        <v>6.0000000000000001E-3</v>
      </c>
      <c r="K631" s="30">
        <v>0.13700000000000001</v>
      </c>
      <c r="L631" s="106">
        <v>0.10637000000000001</v>
      </c>
      <c r="M631" s="30"/>
      <c r="N631" s="30"/>
      <c r="O631" s="32">
        <v>8</v>
      </c>
      <c r="P631" s="30">
        <v>0.17</v>
      </c>
      <c r="Q631" s="106">
        <v>5.1829E-2</v>
      </c>
      <c r="R631" s="30">
        <v>16.8</v>
      </c>
      <c r="S631" s="30"/>
      <c r="T631" s="15"/>
    </row>
    <row r="632" spans="1:20" ht="12" customHeight="1" x14ac:dyDescent="0.25">
      <c r="A632" s="15"/>
      <c r="B632" s="193"/>
      <c r="C632" s="196"/>
      <c r="D632" s="206">
        <v>40778</v>
      </c>
      <c r="E632" s="206"/>
      <c r="F632" s="33">
        <v>20.399999999999999</v>
      </c>
      <c r="G632" s="33">
        <v>119.5</v>
      </c>
      <c r="H632" s="32">
        <v>2.6</v>
      </c>
      <c r="I632" s="31">
        <v>8.1</v>
      </c>
      <c r="J632" s="30">
        <v>1.0999999999999999E-2</v>
      </c>
      <c r="K632" s="30">
        <v>0.26300000000000001</v>
      </c>
      <c r="L632" s="108">
        <v>0.20419000000000001</v>
      </c>
      <c r="M632" s="30"/>
      <c r="N632" s="30"/>
      <c r="O632" s="30">
        <v>2.6</v>
      </c>
      <c r="P632" s="30">
        <v>0.124</v>
      </c>
      <c r="Q632" s="106">
        <v>3.7804999999999998E-2</v>
      </c>
      <c r="R632" s="30">
        <v>6.4</v>
      </c>
      <c r="S632" s="30"/>
      <c r="T632" s="15"/>
    </row>
    <row r="633" spans="1:20" ht="12" customHeight="1" x14ac:dyDescent="0.25">
      <c r="A633" s="15"/>
      <c r="B633" s="193"/>
      <c r="C633" s="196"/>
      <c r="D633" s="202">
        <v>41022</v>
      </c>
      <c r="E633" s="202"/>
      <c r="F633" s="37">
        <v>10.5</v>
      </c>
      <c r="G633" s="37">
        <v>137.4</v>
      </c>
      <c r="H633" s="37">
        <v>13.2</v>
      </c>
      <c r="I633" s="111">
        <v>8.1999999999999993</v>
      </c>
      <c r="J633" s="39" t="s">
        <v>101</v>
      </c>
      <c r="K633" s="39" t="s">
        <v>102</v>
      </c>
      <c r="L633" s="43">
        <v>3.9E-2</v>
      </c>
      <c r="M633" s="109"/>
      <c r="N633" s="42"/>
      <c r="O633" s="38">
        <v>11.1</v>
      </c>
      <c r="P633" s="39">
        <v>0.25800000000000001</v>
      </c>
      <c r="Q633" s="112">
        <v>7.8550081577131795E-2</v>
      </c>
      <c r="R633" s="38">
        <v>22.8</v>
      </c>
      <c r="S633" s="51"/>
      <c r="T633" s="15"/>
    </row>
    <row r="634" spans="1:20" ht="12" customHeight="1" x14ac:dyDescent="0.25">
      <c r="A634" s="15"/>
      <c r="B634" s="193"/>
      <c r="C634" s="196"/>
      <c r="D634" s="202">
        <v>41141</v>
      </c>
      <c r="E634" s="202"/>
      <c r="F634" s="113">
        <v>20.6</v>
      </c>
      <c r="G634" s="37">
        <v>114.7</v>
      </c>
      <c r="H634" s="37">
        <v>7</v>
      </c>
      <c r="I634" s="111">
        <v>8</v>
      </c>
      <c r="J634" s="39">
        <v>8.0000000000000002E-3</v>
      </c>
      <c r="K634" s="39">
        <v>0.184</v>
      </c>
      <c r="L634" s="43">
        <v>0.14299999999999999</v>
      </c>
      <c r="M634" s="109"/>
      <c r="N634" s="43"/>
      <c r="O634" s="38">
        <v>7.3</v>
      </c>
      <c r="P634" s="39">
        <v>2.7199999999999998E-2</v>
      </c>
      <c r="Q634" s="112">
        <v>8.2812489104573048E-3</v>
      </c>
      <c r="R634" s="38">
        <v>34</v>
      </c>
      <c r="S634" s="51"/>
      <c r="T634" s="15"/>
    </row>
    <row r="635" spans="1:20" ht="12" customHeight="1" x14ac:dyDescent="0.25">
      <c r="A635" s="15"/>
      <c r="B635" s="193"/>
      <c r="C635" s="196"/>
      <c r="D635" s="202">
        <v>41393</v>
      </c>
      <c r="E635" s="202"/>
      <c r="F635" s="47">
        <v>14.4</v>
      </c>
      <c r="G635" s="44">
        <v>149.6</v>
      </c>
      <c r="H635" s="44">
        <v>7.8</v>
      </c>
      <c r="I635" s="111">
        <v>7.9</v>
      </c>
      <c r="J635" s="46">
        <v>0.02</v>
      </c>
      <c r="K635" s="46">
        <v>0.48</v>
      </c>
      <c r="L635" s="114">
        <v>0.373</v>
      </c>
      <c r="M635" s="49"/>
      <c r="N635" s="47"/>
      <c r="O635" s="44">
        <v>10.5</v>
      </c>
      <c r="P635" s="46">
        <v>0.255</v>
      </c>
      <c r="Q635" s="112">
        <v>7.7636708535537238E-2</v>
      </c>
      <c r="R635" s="44">
        <v>12</v>
      </c>
      <c r="S635" s="51"/>
      <c r="T635" s="15"/>
    </row>
    <row r="636" spans="1:20" ht="12" customHeight="1" x14ac:dyDescent="0.25">
      <c r="A636" s="15"/>
      <c r="B636" s="69"/>
      <c r="C636" s="69"/>
      <c r="D636" s="202">
        <v>41514</v>
      </c>
      <c r="E636" s="202"/>
      <c r="F636" s="44">
        <v>16.3</v>
      </c>
      <c r="G636" s="44">
        <v>105.6</v>
      </c>
      <c r="H636" s="44">
        <v>6</v>
      </c>
      <c r="I636" s="111">
        <v>7.5</v>
      </c>
      <c r="J636" s="39">
        <v>0.08</v>
      </c>
      <c r="K636" s="39">
        <v>1.88</v>
      </c>
      <c r="L636" s="114">
        <v>1.46</v>
      </c>
      <c r="M636" s="49"/>
      <c r="N636" s="50"/>
      <c r="O636" s="38">
        <v>8.1</v>
      </c>
      <c r="P636" s="39">
        <v>0.55100000000000005</v>
      </c>
      <c r="Q636" s="112">
        <v>0.16775618197286674</v>
      </c>
      <c r="R636" s="38">
        <v>15.6</v>
      </c>
      <c r="S636" s="51"/>
      <c r="T636" s="15"/>
    </row>
    <row r="637" spans="1:20" ht="12" customHeight="1" x14ac:dyDescent="0.25">
      <c r="A637" s="15"/>
      <c r="B637" s="69"/>
      <c r="C637" s="69"/>
      <c r="D637" s="202">
        <v>41751</v>
      </c>
      <c r="E637" s="202"/>
      <c r="F637" s="47">
        <v>13</v>
      </c>
      <c r="G637" s="44">
        <v>128.4</v>
      </c>
      <c r="H637" s="44">
        <v>9.6</v>
      </c>
      <c r="I637" s="111">
        <v>7.9</v>
      </c>
      <c r="J637" s="46">
        <v>4.3999999999999997E-2</v>
      </c>
      <c r="K637" s="46">
        <v>1.07</v>
      </c>
      <c r="L637" s="114"/>
      <c r="M637" s="49"/>
      <c r="N637" s="47"/>
      <c r="O637" s="44">
        <v>3.3</v>
      </c>
      <c r="P637" s="46">
        <v>0.29799999999999999</v>
      </c>
      <c r="Q637" s="112"/>
      <c r="R637" s="44">
        <v>6</v>
      </c>
      <c r="S637" s="51"/>
      <c r="T637" s="15"/>
    </row>
    <row r="638" spans="1:20" ht="12" customHeight="1" x14ac:dyDescent="0.25">
      <c r="A638" s="15"/>
      <c r="B638" s="15"/>
      <c r="C638" s="15"/>
      <c r="D638" s="202">
        <v>41877</v>
      </c>
      <c r="E638" s="202"/>
      <c r="F638" s="44">
        <v>17.5</v>
      </c>
      <c r="G638" s="44">
        <v>95.8</v>
      </c>
      <c r="H638" s="44">
        <v>13</v>
      </c>
      <c r="I638" s="111">
        <v>7.9</v>
      </c>
      <c r="J638" s="39">
        <v>5.0000000000000001E-3</v>
      </c>
      <c r="K638" s="39">
        <v>0.13100000000000001</v>
      </c>
      <c r="L638" s="114"/>
      <c r="M638" s="49"/>
      <c r="N638" s="50"/>
      <c r="O638" s="38">
        <v>8.8000000000000007</v>
      </c>
      <c r="P638" s="39">
        <v>9.9000000000000005E-2</v>
      </c>
      <c r="Q638" s="112"/>
      <c r="R638" s="38">
        <v>36.799999999999997</v>
      </c>
      <c r="S638" s="51"/>
      <c r="T638" s="15"/>
    </row>
    <row r="639" spans="1:20" ht="12" customHeight="1" x14ac:dyDescent="0.25">
      <c r="A639" s="15"/>
      <c r="B639" s="15"/>
      <c r="C639" s="15"/>
      <c r="D639" s="86"/>
      <c r="E639" s="87"/>
      <c r="F639" s="86"/>
      <c r="G639" s="86"/>
      <c r="H639" s="86"/>
      <c r="I639" s="88"/>
      <c r="J639" s="89"/>
      <c r="K639" s="89"/>
      <c r="L639" s="89"/>
      <c r="M639" s="89"/>
      <c r="N639" s="90"/>
      <c r="O639" s="89"/>
      <c r="P639" s="91"/>
      <c r="Q639" s="15"/>
      <c r="R639" s="15"/>
      <c r="S639" s="15"/>
      <c r="T639" s="15"/>
    </row>
    <row r="640" spans="1:20" ht="20.100000000000001" customHeight="1" x14ac:dyDescent="0.25">
      <c r="A640" s="198" t="s">
        <v>181</v>
      </c>
      <c r="B640" s="198"/>
      <c r="C640" s="12"/>
      <c r="D640" s="11"/>
      <c r="E640" s="11"/>
      <c r="F640" s="11"/>
      <c r="G640" s="11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 spans="1:19" ht="12" customHeight="1" x14ac:dyDescent="0.25">
      <c r="A641" s="12" t="s">
        <v>185</v>
      </c>
      <c r="B641" s="12"/>
      <c r="C641" s="12"/>
      <c r="D641" s="11"/>
      <c r="E641" s="11"/>
      <c r="F641" s="11"/>
      <c r="G641" s="11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ht="12" customHeight="1" x14ac:dyDescent="0.25">
      <c r="A642" s="17" t="s">
        <v>181</v>
      </c>
      <c r="B642" s="197" t="s">
        <v>182</v>
      </c>
      <c r="C642" s="197"/>
      <c r="D642" s="199" t="s">
        <v>4</v>
      </c>
      <c r="E642" s="199"/>
      <c r="F642" s="18" t="s">
        <v>1</v>
      </c>
      <c r="G642" s="18"/>
      <c r="H642" s="18" t="s">
        <v>2</v>
      </c>
      <c r="I642" s="19"/>
      <c r="J642" s="19"/>
      <c r="K642" s="19"/>
      <c r="L642" s="19"/>
      <c r="M642" s="18" t="s">
        <v>3</v>
      </c>
      <c r="N642" s="18" t="s">
        <v>3</v>
      </c>
      <c r="O642" s="19"/>
      <c r="P642" s="19"/>
      <c r="Q642" s="19"/>
      <c r="R642" s="19"/>
      <c r="S642" s="18" t="s">
        <v>2</v>
      </c>
    </row>
    <row r="643" spans="1:19" ht="12" customHeight="1" x14ac:dyDescent="0.25">
      <c r="A643" s="17" t="s">
        <v>5</v>
      </c>
      <c r="B643" s="20">
        <v>87600</v>
      </c>
      <c r="C643" s="21" t="s">
        <v>318</v>
      </c>
      <c r="D643" s="199"/>
      <c r="E643" s="199"/>
      <c r="F643" s="22" t="s">
        <v>6</v>
      </c>
      <c r="G643" s="22" t="s">
        <v>7</v>
      </c>
      <c r="H643" s="22" t="s">
        <v>319</v>
      </c>
      <c r="I643" s="22" t="s">
        <v>8</v>
      </c>
      <c r="J643" s="22" t="s">
        <v>320</v>
      </c>
      <c r="K643" s="22" t="s">
        <v>321</v>
      </c>
      <c r="L643" s="22" t="s">
        <v>322</v>
      </c>
      <c r="M643" s="22" t="s">
        <v>323</v>
      </c>
      <c r="N643" s="22" t="s">
        <v>9</v>
      </c>
      <c r="O643" s="22" t="s">
        <v>324</v>
      </c>
      <c r="P643" s="22" t="s">
        <v>325</v>
      </c>
      <c r="Q643" s="22" t="s">
        <v>326</v>
      </c>
      <c r="R643" s="22" t="s">
        <v>327</v>
      </c>
      <c r="S643" s="22" t="s">
        <v>10</v>
      </c>
    </row>
    <row r="644" spans="1:19" ht="12" customHeight="1" x14ac:dyDescent="0.25">
      <c r="A644" s="17" t="s">
        <v>11</v>
      </c>
      <c r="B644" s="20">
        <v>70330</v>
      </c>
      <c r="C644" s="21" t="s">
        <v>328</v>
      </c>
      <c r="D644" s="199"/>
      <c r="E644" s="199"/>
      <c r="F644" s="18" t="s">
        <v>12</v>
      </c>
      <c r="G644" s="18"/>
      <c r="H644" s="18" t="s">
        <v>13</v>
      </c>
      <c r="I644" s="18"/>
      <c r="J644" s="18" t="s">
        <v>13</v>
      </c>
      <c r="K644" s="18" t="s">
        <v>13</v>
      </c>
      <c r="L644" s="18" t="s">
        <v>13</v>
      </c>
      <c r="M644" s="18" t="s">
        <v>13</v>
      </c>
      <c r="N644" s="18" t="s">
        <v>13</v>
      </c>
      <c r="O644" s="18" t="s">
        <v>13</v>
      </c>
      <c r="P644" s="18" t="s">
        <v>13</v>
      </c>
      <c r="Q644" s="18" t="s">
        <v>13</v>
      </c>
      <c r="R644" s="18" t="s">
        <v>13</v>
      </c>
      <c r="S644" s="18" t="s">
        <v>13</v>
      </c>
    </row>
    <row r="645" spans="1:19" ht="12" customHeight="1" x14ac:dyDescent="0.25">
      <c r="A645" s="17" t="s">
        <v>14</v>
      </c>
      <c r="B645" s="23" t="s">
        <v>183</v>
      </c>
      <c r="C645" s="24"/>
      <c r="D645" s="200" t="s">
        <v>19</v>
      </c>
      <c r="E645" s="200"/>
      <c r="F645" s="201" t="s">
        <v>16</v>
      </c>
      <c r="G645" s="201" t="s">
        <v>16</v>
      </c>
      <c r="H645" s="25" t="s">
        <v>17</v>
      </c>
      <c r="I645" s="25" t="s">
        <v>18</v>
      </c>
      <c r="J645" s="26"/>
      <c r="K645" s="190" t="s">
        <v>16</v>
      </c>
      <c r="L645" s="26"/>
      <c r="M645" s="26"/>
      <c r="N645" s="25">
        <v>9.1999999999999998E-2</v>
      </c>
      <c r="O645" s="25">
        <v>3.8</v>
      </c>
      <c r="P645" s="201" t="s">
        <v>16</v>
      </c>
      <c r="Q645" s="26"/>
      <c r="R645" s="27">
        <v>20</v>
      </c>
      <c r="S645" s="25">
        <v>1.4E-2</v>
      </c>
    </row>
    <row r="646" spans="1:19" ht="12" customHeight="1" x14ac:dyDescent="0.25">
      <c r="A646" s="17" t="s">
        <v>20</v>
      </c>
      <c r="B646" s="23" t="s">
        <v>21</v>
      </c>
      <c r="C646" s="24"/>
      <c r="D646" s="204" t="s">
        <v>22</v>
      </c>
      <c r="E646" s="204"/>
      <c r="F646" s="201"/>
      <c r="G646" s="201"/>
      <c r="H646" s="26"/>
      <c r="I646" s="26"/>
      <c r="J646" s="28">
        <v>2.5000000000000001E-2</v>
      </c>
      <c r="K646" s="191"/>
      <c r="L646" s="26"/>
      <c r="M646" s="28">
        <v>5.0000000000000001E-3</v>
      </c>
      <c r="N646" s="26"/>
      <c r="O646" s="26"/>
      <c r="P646" s="201"/>
      <c r="Q646" s="26"/>
      <c r="R646" s="104"/>
      <c r="S646" s="26"/>
    </row>
    <row r="647" spans="1:19" ht="12" customHeight="1" x14ac:dyDescent="0.25">
      <c r="A647" s="35"/>
      <c r="B647" s="142"/>
      <c r="C647" s="143"/>
      <c r="D647" s="205" t="s">
        <v>186</v>
      </c>
      <c r="E647" s="205"/>
      <c r="F647" s="201"/>
      <c r="G647" s="201"/>
      <c r="H647" s="26"/>
      <c r="I647" s="26"/>
      <c r="J647" s="26"/>
      <c r="K647" s="192"/>
      <c r="L647" s="29">
        <v>0.16</v>
      </c>
      <c r="M647" s="26"/>
      <c r="N647" s="26"/>
      <c r="O647" s="26"/>
      <c r="P647" s="201"/>
      <c r="Q647" s="29">
        <v>0.14000000000000001</v>
      </c>
      <c r="R647" s="104"/>
      <c r="S647" s="26"/>
    </row>
    <row r="648" spans="1:19" ht="12" customHeight="1" x14ac:dyDescent="0.25">
      <c r="A648" s="35"/>
      <c r="B648" s="142"/>
      <c r="C648" s="142"/>
      <c r="D648" s="206">
        <v>39548</v>
      </c>
      <c r="E648" s="206"/>
      <c r="F648" s="30">
        <v>13</v>
      </c>
      <c r="G648" s="30">
        <v>129</v>
      </c>
      <c r="H648" s="30">
        <v>11.91</v>
      </c>
      <c r="I648" s="30">
        <v>8</v>
      </c>
      <c r="J648" s="30" t="s">
        <v>23</v>
      </c>
      <c r="K648" s="30" t="s">
        <v>24</v>
      </c>
      <c r="L648" s="30" t="s">
        <v>25</v>
      </c>
      <c r="M648" s="105" t="s">
        <v>110</v>
      </c>
      <c r="N648" s="30" t="s">
        <v>24</v>
      </c>
      <c r="O648" s="32">
        <v>5</v>
      </c>
      <c r="P648" s="30">
        <v>0.151</v>
      </c>
      <c r="Q648" s="30">
        <v>4.5999999999999999E-2</v>
      </c>
      <c r="R648" s="31">
        <v>17.2</v>
      </c>
      <c r="S648" s="30" t="s">
        <v>110</v>
      </c>
    </row>
    <row r="649" spans="1:19" ht="12" customHeight="1" x14ac:dyDescent="0.25">
      <c r="A649" s="15"/>
      <c r="B649" s="68"/>
      <c r="C649" s="68"/>
      <c r="D649" s="206">
        <v>39681</v>
      </c>
      <c r="E649" s="206"/>
      <c r="F649" s="30">
        <v>23</v>
      </c>
      <c r="G649" s="30">
        <v>84.8</v>
      </c>
      <c r="H649" s="30">
        <v>15.19</v>
      </c>
      <c r="I649" s="30">
        <v>8.6</v>
      </c>
      <c r="J649" s="30"/>
      <c r="K649" s="30" t="s">
        <v>23</v>
      </c>
      <c r="L649" s="30" t="s">
        <v>24</v>
      </c>
      <c r="M649" s="30"/>
      <c r="N649" s="30"/>
      <c r="O649" s="32">
        <v>9</v>
      </c>
      <c r="P649" s="106">
        <v>2.1299999999999999E-2</v>
      </c>
      <c r="Q649" s="30">
        <v>6.0000000000000001E-3</v>
      </c>
      <c r="R649" s="107">
        <v>44</v>
      </c>
      <c r="S649" s="30"/>
    </row>
    <row r="650" spans="1:19" ht="12" customHeight="1" x14ac:dyDescent="0.25">
      <c r="A650" s="15"/>
      <c r="B650" s="193" t="s">
        <v>26</v>
      </c>
      <c r="C650" s="196"/>
      <c r="D650" s="206">
        <v>39912</v>
      </c>
      <c r="E650" s="206"/>
      <c r="F650" s="30">
        <v>18.7</v>
      </c>
      <c r="G650" s="30">
        <v>116.3</v>
      </c>
      <c r="H650" s="30">
        <v>11.09</v>
      </c>
      <c r="I650" s="30">
        <v>8.6999999999999993</v>
      </c>
      <c r="J650" s="30" t="s">
        <v>23</v>
      </c>
      <c r="K650" s="30" t="s">
        <v>24</v>
      </c>
      <c r="L650" s="30" t="s">
        <v>25</v>
      </c>
      <c r="M650" s="30"/>
      <c r="N650" s="30"/>
      <c r="O650" s="32">
        <v>6</v>
      </c>
      <c r="P650" s="30">
        <v>0.23599999999999999</v>
      </c>
      <c r="Q650" s="30">
        <v>7.1999999999999995E-2</v>
      </c>
      <c r="R650" s="31">
        <v>14.8</v>
      </c>
      <c r="S650" s="30"/>
    </row>
    <row r="651" spans="1:19" ht="12" customHeight="1" x14ac:dyDescent="0.25">
      <c r="A651" s="15"/>
      <c r="B651" s="193"/>
      <c r="C651" s="196"/>
      <c r="D651" s="206">
        <v>40060</v>
      </c>
      <c r="E651" s="206"/>
      <c r="F651" s="30">
        <v>19.600000000000001</v>
      </c>
      <c r="G651" s="30">
        <v>89.4</v>
      </c>
      <c r="H651" s="32">
        <v>6.06</v>
      </c>
      <c r="I651" s="30">
        <v>7.6</v>
      </c>
      <c r="J651" s="30">
        <v>8.0000000000000002E-3</v>
      </c>
      <c r="K651" s="30">
        <v>0.188</v>
      </c>
      <c r="L651" s="106">
        <v>0.14596000000000001</v>
      </c>
      <c r="M651" s="30"/>
      <c r="N651" s="30"/>
      <c r="O651" s="32">
        <v>7.3</v>
      </c>
      <c r="P651" s="30">
        <v>0.10299999999999999</v>
      </c>
      <c r="Q651" s="30">
        <v>3.1E-2</v>
      </c>
      <c r="R651" s="107">
        <v>38.4</v>
      </c>
      <c r="S651" s="30"/>
    </row>
    <row r="652" spans="1:19" ht="12" customHeight="1" x14ac:dyDescent="0.25">
      <c r="A652" s="15"/>
      <c r="B652" s="193"/>
      <c r="C652" s="196"/>
      <c r="D652" s="206">
        <v>40296</v>
      </c>
      <c r="E652" s="206"/>
      <c r="F652" s="30">
        <v>17.8</v>
      </c>
      <c r="G652" s="30">
        <v>122.4</v>
      </c>
      <c r="H652" s="32">
        <v>6.8</v>
      </c>
      <c r="I652" s="30">
        <v>7.9</v>
      </c>
      <c r="J652" s="30">
        <v>8.9999999999999993E-3</v>
      </c>
      <c r="K652" s="30">
        <v>0.21299999999999999</v>
      </c>
      <c r="L652" s="108">
        <v>0.16536999999999999</v>
      </c>
      <c r="M652" s="30"/>
      <c r="N652" s="30"/>
      <c r="O652" s="30">
        <v>2.5</v>
      </c>
      <c r="P652" s="30">
        <v>0.109</v>
      </c>
      <c r="Q652" s="30">
        <v>3.3000000000000002E-2</v>
      </c>
      <c r="R652" s="31">
        <v>8.4</v>
      </c>
      <c r="S652" s="30"/>
    </row>
    <row r="653" spans="1:19" ht="12" customHeight="1" x14ac:dyDescent="0.25">
      <c r="A653" s="15"/>
      <c r="B653" s="193"/>
      <c r="C653" s="196"/>
      <c r="D653" s="206">
        <v>40395</v>
      </c>
      <c r="E653" s="206"/>
      <c r="F653" s="33">
        <v>23.1</v>
      </c>
      <c r="G653" s="33">
        <v>81.900000000000006</v>
      </c>
      <c r="H653" s="30">
        <v>9.9</v>
      </c>
      <c r="I653" s="30">
        <v>8.1999999999999993</v>
      </c>
      <c r="J653" s="30">
        <v>2.5000000000000001E-2</v>
      </c>
      <c r="K653" s="30">
        <v>0.60299999999999998</v>
      </c>
      <c r="L653" s="108">
        <v>0.46816999999999998</v>
      </c>
      <c r="M653" s="30"/>
      <c r="N653" s="30"/>
      <c r="O653" s="32">
        <v>5.5</v>
      </c>
      <c r="P653" s="30">
        <v>8.7999999999999995E-2</v>
      </c>
      <c r="Q653" s="30">
        <v>2.7E-2</v>
      </c>
      <c r="R653" s="31">
        <v>12</v>
      </c>
      <c r="S653" s="30"/>
    </row>
    <row r="654" spans="1:19" ht="12" customHeight="1" x14ac:dyDescent="0.25">
      <c r="A654" s="15"/>
      <c r="B654" s="193"/>
      <c r="C654" s="196"/>
      <c r="D654" s="206">
        <v>40653</v>
      </c>
      <c r="E654" s="206"/>
      <c r="F654" s="33">
        <v>18.100000000000001</v>
      </c>
      <c r="G654" s="33">
        <v>125.4</v>
      </c>
      <c r="H654" s="30">
        <v>10.8</v>
      </c>
      <c r="I654" s="30">
        <v>8</v>
      </c>
      <c r="J654" s="30">
        <v>4.0000000000000001E-3</v>
      </c>
      <c r="K654" s="30">
        <v>0.107</v>
      </c>
      <c r="L654" s="106">
        <v>8.3070000000000005E-2</v>
      </c>
      <c r="M654" s="30"/>
      <c r="N654" s="30"/>
      <c r="O654" s="32">
        <v>4.8</v>
      </c>
      <c r="P654" s="30">
        <v>0.219</v>
      </c>
      <c r="Q654" s="30">
        <v>6.7000000000000004E-2</v>
      </c>
      <c r="R654" s="31">
        <v>11.6</v>
      </c>
      <c r="S654" s="30"/>
    </row>
    <row r="655" spans="1:19" ht="12" customHeight="1" x14ac:dyDescent="0.25">
      <c r="A655" s="15"/>
      <c r="B655" s="193"/>
      <c r="C655" s="196"/>
      <c r="D655" s="206">
        <v>40778</v>
      </c>
      <c r="E655" s="206"/>
      <c r="F655" s="33">
        <v>27.9</v>
      </c>
      <c r="G655" s="33">
        <v>92.3</v>
      </c>
      <c r="H655" s="30">
        <v>14.5</v>
      </c>
      <c r="I655" s="30">
        <v>8.1999999999999993</v>
      </c>
      <c r="J655" s="30">
        <v>3.0000000000000001E-3</v>
      </c>
      <c r="K655" s="30">
        <v>7.3999999999999996E-2</v>
      </c>
      <c r="L655" s="106">
        <v>5.7450000000000001E-2</v>
      </c>
      <c r="M655" s="30"/>
      <c r="N655" s="30"/>
      <c r="O655" s="32">
        <v>4.8</v>
      </c>
      <c r="P655" s="30">
        <v>6.4999999999999997E-3</v>
      </c>
      <c r="Q655" s="30">
        <v>2E-3</v>
      </c>
      <c r="R655" s="31">
        <v>14.8</v>
      </c>
      <c r="S655" s="30"/>
    </row>
    <row r="656" spans="1:19" ht="12" customHeight="1" x14ac:dyDescent="0.25">
      <c r="A656" s="59"/>
      <c r="B656" s="193"/>
      <c r="C656" s="196"/>
      <c r="D656" s="202">
        <v>41022</v>
      </c>
      <c r="E656" s="202"/>
      <c r="F656" s="37">
        <v>16.3</v>
      </c>
      <c r="G656" s="37">
        <v>137.4</v>
      </c>
      <c r="H656" s="37">
        <v>8.6</v>
      </c>
      <c r="I656" s="38">
        <v>8.1999999999999993</v>
      </c>
      <c r="J656" s="39">
        <v>3.4000000000000002E-2</v>
      </c>
      <c r="K656" s="39">
        <v>0.80600000000000005</v>
      </c>
      <c r="L656" s="39">
        <v>0.626</v>
      </c>
      <c r="M656" s="41"/>
      <c r="N656" s="42"/>
      <c r="O656" s="38">
        <v>9</v>
      </c>
      <c r="P656" s="39">
        <v>0.23400000000000001</v>
      </c>
      <c r="Q656" s="40">
        <v>7.1243097244375359E-2</v>
      </c>
      <c r="R656" s="37">
        <v>29.5</v>
      </c>
      <c r="S656" s="51"/>
    </row>
    <row r="657" spans="1:19" ht="12" customHeight="1" x14ac:dyDescent="0.25">
      <c r="A657" s="59"/>
      <c r="B657" s="193"/>
      <c r="C657" s="196"/>
      <c r="D657" s="202">
        <v>41141</v>
      </c>
      <c r="E657" s="202"/>
      <c r="F657" s="37">
        <v>28.5</v>
      </c>
      <c r="G657" s="37">
        <v>91.2</v>
      </c>
      <c r="H657" s="37">
        <v>6.6</v>
      </c>
      <c r="I657" s="38">
        <v>8.6</v>
      </c>
      <c r="J657" s="39">
        <v>3.0000000000000001E-3</v>
      </c>
      <c r="K657" s="39">
        <v>6.0999999999999999E-2</v>
      </c>
      <c r="L657" s="39">
        <v>4.7E-2</v>
      </c>
      <c r="M657" s="109"/>
      <c r="N657" s="43"/>
      <c r="O657" s="38">
        <v>6.4</v>
      </c>
      <c r="P657" s="39">
        <v>5.3600000000000002E-2</v>
      </c>
      <c r="Q657" s="40">
        <v>1.6318931676489398E-2</v>
      </c>
      <c r="R657" s="37">
        <v>25.2</v>
      </c>
      <c r="S657" s="51"/>
    </row>
    <row r="658" spans="1:19" ht="12" customHeight="1" x14ac:dyDescent="0.25">
      <c r="A658" s="15"/>
      <c r="B658" s="79"/>
      <c r="C658" s="80"/>
      <c r="D658" s="202">
        <v>41393</v>
      </c>
      <c r="E658" s="202"/>
      <c r="F658" s="44">
        <v>15.6</v>
      </c>
      <c r="G658" s="44">
        <v>137</v>
      </c>
      <c r="H658" s="44">
        <v>6.9</v>
      </c>
      <c r="I658" s="45">
        <v>7.7</v>
      </c>
      <c r="J658" s="46">
        <v>1.7999999999999999E-2</v>
      </c>
      <c r="K658" s="46">
        <v>0.441</v>
      </c>
      <c r="L658" s="46">
        <v>0.34200000000000003</v>
      </c>
      <c r="M658" s="49"/>
      <c r="N658" s="47"/>
      <c r="O658" s="44">
        <v>7.1</v>
      </c>
      <c r="P658" s="46">
        <v>0.20499999999999999</v>
      </c>
      <c r="Q658" s="40">
        <v>6.241382450896131E-2</v>
      </c>
      <c r="R658" s="44">
        <v>19.2</v>
      </c>
      <c r="S658" s="51"/>
    </row>
    <row r="659" spans="1:19" ht="12" customHeight="1" x14ac:dyDescent="0.25">
      <c r="A659" s="15"/>
      <c r="B659" s="79"/>
      <c r="C659" s="80"/>
      <c r="D659" s="202">
        <v>41514</v>
      </c>
      <c r="E659" s="202"/>
      <c r="F659" s="44">
        <v>19.899999999999999</v>
      </c>
      <c r="G659" s="44">
        <v>79.3</v>
      </c>
      <c r="H659" s="44">
        <v>5.7</v>
      </c>
      <c r="I659" s="38">
        <v>7.6</v>
      </c>
      <c r="J659" s="39">
        <v>0.02</v>
      </c>
      <c r="K659" s="39">
        <v>0.48899999999999999</v>
      </c>
      <c r="L659" s="46">
        <v>0.38</v>
      </c>
      <c r="M659" s="49"/>
      <c r="N659" s="39"/>
      <c r="O659" s="38">
        <v>4</v>
      </c>
      <c r="P659" s="39">
        <v>0.182</v>
      </c>
      <c r="Q659" s="40">
        <v>5.5411297856736375E-2</v>
      </c>
      <c r="R659" s="37">
        <v>16</v>
      </c>
      <c r="S659" s="51"/>
    </row>
    <row r="660" spans="1:19" ht="12" customHeight="1" x14ac:dyDescent="0.25">
      <c r="A660" s="15"/>
      <c r="B660" s="79"/>
      <c r="C660" s="80"/>
      <c r="D660" s="202">
        <v>41751</v>
      </c>
      <c r="E660" s="202"/>
      <c r="F660" s="44">
        <v>17.399999999999999</v>
      </c>
      <c r="G660" s="44">
        <v>105</v>
      </c>
      <c r="H660" s="44">
        <v>11.6</v>
      </c>
      <c r="I660" s="38">
        <v>8.4</v>
      </c>
      <c r="J660" s="39">
        <v>5.0000000000000001E-3</v>
      </c>
      <c r="K660" s="39">
        <v>0.114</v>
      </c>
      <c r="L660" s="46"/>
      <c r="M660" s="49"/>
      <c r="N660" s="50"/>
      <c r="O660" s="38">
        <v>6.2</v>
      </c>
      <c r="P660" s="39">
        <v>9.8000000000000004E-2</v>
      </c>
      <c r="Q660" s="40"/>
      <c r="R660" s="38">
        <v>17.600000000000001</v>
      </c>
      <c r="S660" s="51"/>
    </row>
    <row r="661" spans="1:19" ht="12" customHeight="1" x14ac:dyDescent="0.25">
      <c r="A661" s="15"/>
      <c r="B661" s="79"/>
      <c r="C661" s="80"/>
      <c r="D661" s="202">
        <v>41877</v>
      </c>
      <c r="E661" s="202"/>
      <c r="F661" s="44">
        <v>17.7</v>
      </c>
      <c r="G661" s="44">
        <v>85.4</v>
      </c>
      <c r="H661" s="44">
        <v>10.6</v>
      </c>
      <c r="I661" s="38">
        <v>8</v>
      </c>
      <c r="J661" s="39">
        <v>4.0000000000000001E-3</v>
      </c>
      <c r="K661" s="39">
        <v>8.8999999999999996E-2</v>
      </c>
      <c r="L661" s="46"/>
      <c r="M661" s="49"/>
      <c r="N661" s="50"/>
      <c r="O661" s="38">
        <v>8.3000000000000007</v>
      </c>
      <c r="P661" s="39">
        <v>5.8999999999999997E-2</v>
      </c>
      <c r="Q661" s="40"/>
      <c r="R661" s="38">
        <v>57.2</v>
      </c>
      <c r="S661" s="51"/>
    </row>
    <row r="662" spans="1:19" ht="12" customHeight="1" x14ac:dyDescent="0.25">
      <c r="A662" s="15"/>
      <c r="B662" s="52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54"/>
    </row>
    <row r="663" spans="1:19" ht="20.100000000000001" customHeight="1" x14ac:dyDescent="0.25">
      <c r="A663" s="198" t="s">
        <v>281</v>
      </c>
      <c r="B663" s="198"/>
      <c r="C663" s="12"/>
      <c r="D663" s="12"/>
      <c r="E663" s="11"/>
      <c r="F663" s="11"/>
      <c r="G663" s="11"/>
      <c r="H663" s="11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12" customHeight="1" x14ac:dyDescent="0.25">
      <c r="A664" s="12" t="s">
        <v>282</v>
      </c>
      <c r="B664" s="12"/>
      <c r="C664" s="12"/>
      <c r="D664" s="11"/>
      <c r="E664" s="11"/>
      <c r="F664" s="11"/>
      <c r="G664" s="11"/>
      <c r="H664" s="11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 ht="12" customHeight="1" x14ac:dyDescent="0.25">
      <c r="A665" s="17" t="s">
        <v>281</v>
      </c>
      <c r="B665" s="197" t="s">
        <v>182</v>
      </c>
      <c r="C665" s="197"/>
      <c r="D665" s="199" t="s">
        <v>4</v>
      </c>
      <c r="E665" s="199"/>
      <c r="F665" s="18" t="s">
        <v>1</v>
      </c>
      <c r="G665" s="18"/>
      <c r="H665" s="18" t="s">
        <v>2</v>
      </c>
      <c r="I665" s="19"/>
      <c r="J665" s="19"/>
      <c r="K665" s="19"/>
      <c r="L665" s="19"/>
      <c r="M665" s="18" t="s">
        <v>3</v>
      </c>
      <c r="N665" s="18" t="s">
        <v>3</v>
      </c>
      <c r="O665" s="19"/>
      <c r="P665" s="19"/>
      <c r="Q665" s="19"/>
      <c r="R665" s="19"/>
      <c r="S665" s="18" t="s">
        <v>2</v>
      </c>
    </row>
    <row r="666" spans="1:19" ht="12" customHeight="1" x14ac:dyDescent="0.25">
      <c r="A666" s="17" t="s">
        <v>5</v>
      </c>
      <c r="B666" s="20">
        <v>8833</v>
      </c>
      <c r="C666" s="21" t="s">
        <v>318</v>
      </c>
      <c r="D666" s="199"/>
      <c r="E666" s="199"/>
      <c r="F666" s="22" t="s">
        <v>6</v>
      </c>
      <c r="G666" s="22" t="s">
        <v>7</v>
      </c>
      <c r="H666" s="22" t="s">
        <v>319</v>
      </c>
      <c r="I666" s="22" t="s">
        <v>8</v>
      </c>
      <c r="J666" s="22" t="s">
        <v>320</v>
      </c>
      <c r="K666" s="22" t="s">
        <v>321</v>
      </c>
      <c r="L666" s="22" t="s">
        <v>322</v>
      </c>
      <c r="M666" s="22" t="s">
        <v>323</v>
      </c>
      <c r="N666" s="22" t="s">
        <v>9</v>
      </c>
      <c r="O666" s="22" t="s">
        <v>324</v>
      </c>
      <c r="P666" s="22" t="s">
        <v>325</v>
      </c>
      <c r="Q666" s="22" t="s">
        <v>326</v>
      </c>
      <c r="R666" s="22" t="s">
        <v>327</v>
      </c>
      <c r="S666" s="22" t="s">
        <v>10</v>
      </c>
    </row>
    <row r="667" spans="1:19" ht="12" customHeight="1" x14ac:dyDescent="0.25">
      <c r="A667" s="17" t="s">
        <v>11</v>
      </c>
      <c r="B667" s="20">
        <v>14170</v>
      </c>
      <c r="C667" s="21" t="s">
        <v>328</v>
      </c>
      <c r="D667" s="199"/>
      <c r="E667" s="199"/>
      <c r="F667" s="18" t="s">
        <v>12</v>
      </c>
      <c r="G667" s="18"/>
      <c r="H667" s="18" t="s">
        <v>13</v>
      </c>
      <c r="I667" s="18"/>
      <c r="J667" s="18" t="s">
        <v>13</v>
      </c>
      <c r="K667" s="18" t="s">
        <v>13</v>
      </c>
      <c r="L667" s="18" t="s">
        <v>13</v>
      </c>
      <c r="M667" s="18" t="s">
        <v>13</v>
      </c>
      <c r="N667" s="18" t="s">
        <v>13</v>
      </c>
      <c r="O667" s="18" t="s">
        <v>13</v>
      </c>
      <c r="P667" s="18" t="s">
        <v>13</v>
      </c>
      <c r="Q667" s="18" t="s">
        <v>13</v>
      </c>
      <c r="R667" s="18" t="s">
        <v>13</v>
      </c>
      <c r="S667" s="18" t="s">
        <v>13</v>
      </c>
    </row>
    <row r="668" spans="1:19" ht="12" customHeight="1" x14ac:dyDescent="0.25">
      <c r="A668" s="17" t="s">
        <v>14</v>
      </c>
      <c r="B668" s="23" t="s">
        <v>15</v>
      </c>
      <c r="C668" s="24"/>
      <c r="D668" s="200" t="s">
        <v>19</v>
      </c>
      <c r="E668" s="200"/>
      <c r="F668" s="201" t="s">
        <v>16</v>
      </c>
      <c r="G668" s="201" t="s">
        <v>16</v>
      </c>
      <c r="H668" s="25" t="s">
        <v>17</v>
      </c>
      <c r="I668" s="25" t="s">
        <v>18</v>
      </c>
      <c r="J668" s="26"/>
      <c r="K668" s="190" t="s">
        <v>16</v>
      </c>
      <c r="L668" s="26"/>
      <c r="M668" s="26"/>
      <c r="N668" s="25">
        <v>9.1999999999999998E-2</v>
      </c>
      <c r="O668" s="25">
        <v>3.8</v>
      </c>
      <c r="P668" s="201" t="s">
        <v>16</v>
      </c>
      <c r="Q668" s="26"/>
      <c r="R668" s="25">
        <v>20</v>
      </c>
      <c r="S668" s="25">
        <v>1.4E-2</v>
      </c>
    </row>
    <row r="669" spans="1:19" ht="12" customHeight="1" x14ac:dyDescent="0.25">
      <c r="A669" s="17" t="s">
        <v>20</v>
      </c>
      <c r="B669" s="23" t="s">
        <v>21</v>
      </c>
      <c r="C669" s="24"/>
      <c r="D669" s="204" t="s">
        <v>22</v>
      </c>
      <c r="E669" s="204"/>
      <c r="F669" s="201"/>
      <c r="G669" s="201"/>
      <c r="H669" s="26"/>
      <c r="I669" s="26"/>
      <c r="J669" s="28">
        <v>2.5000000000000001E-2</v>
      </c>
      <c r="K669" s="191"/>
      <c r="L669" s="26"/>
      <c r="M669" s="28">
        <v>5.0000000000000001E-3</v>
      </c>
      <c r="N669" s="26"/>
      <c r="O669" s="26"/>
      <c r="P669" s="201"/>
      <c r="Q669" s="26"/>
      <c r="R669" s="26"/>
      <c r="S669" s="26"/>
    </row>
    <row r="670" spans="1:19" ht="12" customHeight="1" x14ac:dyDescent="0.25">
      <c r="A670" s="35"/>
      <c r="B670" s="142"/>
      <c r="C670" s="143"/>
      <c r="D670" s="205" t="s">
        <v>109</v>
      </c>
      <c r="E670" s="205"/>
      <c r="F670" s="201"/>
      <c r="G670" s="201"/>
      <c r="H670" s="26"/>
      <c r="I670" s="26"/>
      <c r="J670" s="26"/>
      <c r="K670" s="192"/>
      <c r="L670" s="29">
        <v>0.16</v>
      </c>
      <c r="M670" s="26"/>
      <c r="N670" s="26"/>
      <c r="O670" s="26"/>
      <c r="P670" s="201"/>
      <c r="Q670" s="29">
        <v>0.14000000000000001</v>
      </c>
      <c r="R670" s="26"/>
      <c r="S670" s="26"/>
    </row>
    <row r="671" spans="1:19" ht="12" customHeight="1" x14ac:dyDescent="0.25">
      <c r="A671" s="35"/>
      <c r="B671" s="142"/>
      <c r="C671" s="142"/>
      <c r="D671" s="202">
        <v>39548</v>
      </c>
      <c r="E671" s="202"/>
      <c r="F671" s="42">
        <v>13.7</v>
      </c>
      <c r="G671" s="42">
        <v>66.400000000000006</v>
      </c>
      <c r="H671" s="42">
        <v>11.64</v>
      </c>
      <c r="I671" s="42">
        <v>8.1999999999999993</v>
      </c>
      <c r="J671" s="42">
        <v>7.0000000000000001E-3</v>
      </c>
      <c r="K671" s="42">
        <v>0.17399999999999999</v>
      </c>
      <c r="L671" s="42">
        <v>0.13500000000000001</v>
      </c>
      <c r="M671" s="18" t="s">
        <v>110</v>
      </c>
      <c r="N671" s="42" t="s">
        <v>24</v>
      </c>
      <c r="O671" s="25">
        <v>7.7</v>
      </c>
      <c r="P671" s="42">
        <v>0.13500000000000001</v>
      </c>
      <c r="Q671" s="42">
        <v>4.1000000000000002E-2</v>
      </c>
      <c r="R671" s="25">
        <v>21.2</v>
      </c>
      <c r="S671" s="42" t="s">
        <v>110</v>
      </c>
    </row>
    <row r="672" spans="1:19" ht="12" customHeight="1" x14ac:dyDescent="0.25">
      <c r="A672" s="15"/>
      <c r="B672" s="15"/>
      <c r="C672" s="15"/>
      <c r="D672" s="202">
        <v>39681</v>
      </c>
      <c r="E672" s="202"/>
      <c r="F672" s="42">
        <v>21.9</v>
      </c>
      <c r="G672" s="42">
        <v>49.8</v>
      </c>
      <c r="H672" s="42">
        <v>14.81</v>
      </c>
      <c r="I672" s="42">
        <v>8.6</v>
      </c>
      <c r="J672" s="42"/>
      <c r="K672" s="42" t="s">
        <v>23</v>
      </c>
      <c r="L672" s="42" t="s">
        <v>24</v>
      </c>
      <c r="M672" s="42"/>
      <c r="N672" s="42"/>
      <c r="O672" s="25">
        <v>6.8</v>
      </c>
      <c r="P672" s="42">
        <v>3.0499999999999999E-2</v>
      </c>
      <c r="Q672" s="42">
        <v>8.9999999999999993E-3</v>
      </c>
      <c r="R672" s="25">
        <v>32.4</v>
      </c>
      <c r="S672" s="42"/>
    </row>
    <row r="673" spans="1:19" ht="12" customHeight="1" x14ac:dyDescent="0.25">
      <c r="A673" s="15"/>
      <c r="B673" s="193" t="s">
        <v>26</v>
      </c>
      <c r="C673" s="196"/>
      <c r="D673" s="202">
        <v>39912</v>
      </c>
      <c r="E673" s="202"/>
      <c r="F673" s="42">
        <v>17.3</v>
      </c>
      <c r="G673" s="42">
        <v>83.6</v>
      </c>
      <c r="H673" s="42">
        <v>15.42</v>
      </c>
      <c r="I673" s="42">
        <v>8.8000000000000007</v>
      </c>
      <c r="J673" s="42" t="s">
        <v>23</v>
      </c>
      <c r="K673" s="42" t="s">
        <v>24</v>
      </c>
      <c r="L673" s="42" t="s">
        <v>25</v>
      </c>
      <c r="M673" s="42"/>
      <c r="N673" s="42"/>
      <c r="O673" s="25">
        <v>6.8</v>
      </c>
      <c r="P673" s="42">
        <v>0.16</v>
      </c>
      <c r="Q673" s="42">
        <v>4.9000000000000002E-2</v>
      </c>
      <c r="R673" s="25">
        <v>37.200000000000003</v>
      </c>
      <c r="S673" s="42"/>
    </row>
    <row r="674" spans="1:19" ht="12" customHeight="1" x14ac:dyDescent="0.25">
      <c r="A674" s="15"/>
      <c r="B674" s="193"/>
      <c r="C674" s="196"/>
      <c r="D674" s="202">
        <v>40060</v>
      </c>
      <c r="E674" s="202"/>
      <c r="F674" s="42">
        <v>19.7</v>
      </c>
      <c r="G674" s="42">
        <v>68.599999999999994</v>
      </c>
      <c r="H674" s="25">
        <v>7.16</v>
      </c>
      <c r="I674" s="42">
        <v>7.5</v>
      </c>
      <c r="J674" s="28">
        <v>4.7E-2</v>
      </c>
      <c r="K674" s="42">
        <v>1.18</v>
      </c>
      <c r="L674" s="29">
        <v>0.91615000000000002</v>
      </c>
      <c r="M674" s="42"/>
      <c r="N674" s="42"/>
      <c r="O674" s="25">
        <v>4.7</v>
      </c>
      <c r="P674" s="42">
        <v>0.16500000000000001</v>
      </c>
      <c r="Q674" s="43">
        <v>0.05</v>
      </c>
      <c r="R674" s="42">
        <v>16.399999999999999</v>
      </c>
      <c r="S674" s="42"/>
    </row>
    <row r="675" spans="1:19" ht="12" customHeight="1" x14ac:dyDescent="0.25">
      <c r="A675" s="15"/>
      <c r="B675" s="193"/>
      <c r="C675" s="196"/>
      <c r="D675" s="202">
        <v>40296</v>
      </c>
      <c r="E675" s="202"/>
      <c r="F675" s="42">
        <v>19</v>
      </c>
      <c r="G675" s="42">
        <v>91.2</v>
      </c>
      <c r="H675" s="42">
        <v>10.3</v>
      </c>
      <c r="I675" s="42">
        <v>8.3000000000000007</v>
      </c>
      <c r="J675" s="42" t="s">
        <v>23</v>
      </c>
      <c r="K675" s="42" t="s">
        <v>24</v>
      </c>
      <c r="L675" s="42" t="s">
        <v>25</v>
      </c>
      <c r="M675" s="42"/>
      <c r="N675" s="42"/>
      <c r="O675" s="25">
        <v>4.0999999999999996</v>
      </c>
      <c r="P675" s="42" t="s">
        <v>27</v>
      </c>
      <c r="Q675" s="42" t="s">
        <v>23</v>
      </c>
      <c r="R675" s="42">
        <v>17.2</v>
      </c>
      <c r="S675" s="42"/>
    </row>
    <row r="676" spans="1:19" ht="12" customHeight="1" x14ac:dyDescent="0.25">
      <c r="A676" s="15"/>
      <c r="B676" s="193"/>
      <c r="C676" s="196"/>
      <c r="D676" s="202">
        <v>40395</v>
      </c>
      <c r="E676" s="202"/>
      <c r="F676" s="103">
        <v>23.7</v>
      </c>
      <c r="G676" s="103">
        <v>60.5</v>
      </c>
      <c r="H676" s="42">
        <v>13.7</v>
      </c>
      <c r="I676" s="42">
        <v>8.6999999999999993</v>
      </c>
      <c r="J676" s="42" t="s">
        <v>23</v>
      </c>
      <c r="K676" s="42" t="s">
        <v>24</v>
      </c>
      <c r="L676" s="42" t="s">
        <v>25</v>
      </c>
      <c r="M676" s="42"/>
      <c r="N676" s="42"/>
      <c r="O676" s="25">
        <v>5.6</v>
      </c>
      <c r="P676" s="42">
        <v>8.5000000000000006E-2</v>
      </c>
      <c r="Q676" s="42">
        <v>2.5999999999999999E-2</v>
      </c>
      <c r="R676" s="42">
        <v>18</v>
      </c>
      <c r="S676" s="42"/>
    </row>
    <row r="677" spans="1:19" ht="12" customHeight="1" x14ac:dyDescent="0.25">
      <c r="A677" s="15"/>
      <c r="B677" s="193"/>
      <c r="C677" s="196"/>
      <c r="D677" s="202">
        <v>40653</v>
      </c>
      <c r="E677" s="202"/>
      <c r="F677" s="222" t="s">
        <v>140</v>
      </c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</row>
    <row r="678" spans="1:19" ht="11.25" customHeight="1" x14ac:dyDescent="0.25">
      <c r="A678" s="15"/>
      <c r="B678" s="193"/>
      <c r="C678" s="196"/>
      <c r="D678" s="202">
        <v>40778</v>
      </c>
      <c r="E678" s="202"/>
      <c r="F678" s="222" t="s">
        <v>140</v>
      </c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</row>
    <row r="679" spans="1:19" ht="12" customHeight="1" x14ac:dyDescent="0.25">
      <c r="A679" s="15"/>
      <c r="B679" s="193"/>
      <c r="C679" s="196"/>
      <c r="D679" s="202">
        <v>41022</v>
      </c>
      <c r="E679" s="202"/>
      <c r="F679" s="222" t="s">
        <v>140</v>
      </c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</row>
    <row r="680" spans="1:19" ht="12" customHeight="1" x14ac:dyDescent="0.25">
      <c r="A680" s="15"/>
      <c r="B680" s="79"/>
      <c r="C680" s="80"/>
      <c r="D680" s="202">
        <v>41141</v>
      </c>
      <c r="E680" s="202"/>
      <c r="F680" s="222" t="s">
        <v>140</v>
      </c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</row>
    <row r="681" spans="1:19" ht="12" customHeight="1" x14ac:dyDescent="0.25">
      <c r="A681" s="15"/>
      <c r="B681" s="79"/>
      <c r="C681" s="80"/>
      <c r="D681" s="202">
        <v>41393</v>
      </c>
      <c r="E681" s="202"/>
      <c r="F681" s="44">
        <v>16.5</v>
      </c>
      <c r="G681" s="44">
        <v>82.5</v>
      </c>
      <c r="H681" s="44">
        <v>7.7</v>
      </c>
      <c r="I681" s="45">
        <v>8.4</v>
      </c>
      <c r="J681" s="46">
        <v>3.0000000000000001E-3</v>
      </c>
      <c r="K681" s="46">
        <v>7.3999999999999996E-2</v>
      </c>
      <c r="L681" s="46">
        <v>5.7000000000000002E-2</v>
      </c>
      <c r="M681" s="49"/>
      <c r="N681" s="47"/>
      <c r="O681" s="44">
        <v>5.2</v>
      </c>
      <c r="P681" s="46">
        <v>0.14399999999999999</v>
      </c>
      <c r="Q681" s="40">
        <v>4.3841905996538671E-2</v>
      </c>
      <c r="R681" s="44">
        <v>4</v>
      </c>
      <c r="S681" s="51"/>
    </row>
    <row r="682" spans="1:19" ht="12" customHeight="1" x14ac:dyDescent="0.25">
      <c r="A682" s="15"/>
      <c r="B682" s="79"/>
      <c r="C682" s="80"/>
      <c r="D682" s="202">
        <v>41514</v>
      </c>
      <c r="E682" s="202"/>
      <c r="F682" s="44">
        <v>21.5</v>
      </c>
      <c r="G682" s="44">
        <v>60.8</v>
      </c>
      <c r="H682" s="44">
        <v>8.8000000000000007</v>
      </c>
      <c r="I682" s="38">
        <v>8</v>
      </c>
      <c r="J682" s="39">
        <v>5.6000000000000001E-2</v>
      </c>
      <c r="K682" s="39">
        <v>0.878</v>
      </c>
      <c r="L682" s="46">
        <v>0.68200000000000005</v>
      </c>
      <c r="M682" s="49"/>
      <c r="N682" s="39"/>
      <c r="O682" s="38">
        <v>5</v>
      </c>
      <c r="P682" s="39">
        <v>8.6999999999999994E-2</v>
      </c>
      <c r="Q682" s="40">
        <v>2.6487818206242117E-2</v>
      </c>
      <c r="R682" s="38">
        <v>6</v>
      </c>
      <c r="S682" s="51"/>
    </row>
    <row r="683" spans="1:19" ht="12" customHeight="1" x14ac:dyDescent="0.25">
      <c r="A683" s="15"/>
      <c r="B683" s="79"/>
      <c r="C683" s="80"/>
      <c r="D683" s="202">
        <v>41751</v>
      </c>
      <c r="E683" s="202"/>
      <c r="F683" s="44">
        <v>16.399999999999999</v>
      </c>
      <c r="G683" s="44">
        <v>69.400000000000006</v>
      </c>
      <c r="H683" s="44">
        <v>13.4</v>
      </c>
      <c r="I683" s="38">
        <v>8.8000000000000007</v>
      </c>
      <c r="J683" s="39">
        <v>5.0000000000000001E-3</v>
      </c>
      <c r="K683" s="39">
        <v>0.13100000000000001</v>
      </c>
      <c r="L683" s="46"/>
      <c r="M683" s="49"/>
      <c r="N683" s="50"/>
      <c r="O683" s="38">
        <v>4.8</v>
      </c>
      <c r="P683" s="39">
        <v>0.13</v>
      </c>
      <c r="Q683" s="40"/>
      <c r="R683" s="38">
        <v>10.4</v>
      </c>
      <c r="S683" s="51"/>
    </row>
    <row r="684" spans="1:19" ht="12" customHeight="1" x14ac:dyDescent="0.25">
      <c r="A684" s="15"/>
      <c r="B684" s="79"/>
      <c r="C684" s="80"/>
      <c r="D684" s="202">
        <v>41877</v>
      </c>
      <c r="E684" s="202"/>
      <c r="F684" s="44">
        <v>18.2</v>
      </c>
      <c r="G684" s="44">
        <v>58.8</v>
      </c>
      <c r="H684" s="44">
        <v>10.3</v>
      </c>
      <c r="I684" s="38">
        <v>8.4</v>
      </c>
      <c r="J684" s="39">
        <v>3.0000000000000001E-3</v>
      </c>
      <c r="K684" s="39">
        <v>7.0000000000000007E-2</v>
      </c>
      <c r="L684" s="46"/>
      <c r="M684" s="49"/>
      <c r="N684" s="50"/>
      <c r="O684" s="38">
        <v>5.4</v>
      </c>
      <c r="P684" s="39" t="s">
        <v>102</v>
      </c>
      <c r="Q684" s="40"/>
      <c r="R684" s="38">
        <v>20.399999999999999</v>
      </c>
      <c r="S684" s="51"/>
    </row>
    <row r="685" spans="1:19" ht="12" customHeight="1" x14ac:dyDescent="0.25">
      <c r="A685" s="15"/>
      <c r="B685" s="52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54"/>
    </row>
  </sheetData>
  <mergeCells count="756">
    <mergeCell ref="B3:C3"/>
    <mergeCell ref="B9:C9"/>
    <mergeCell ref="B22:C22"/>
    <mergeCell ref="B28:C28"/>
    <mergeCell ref="B44:C44"/>
    <mergeCell ref="B66:C66"/>
    <mergeCell ref="B72:C72"/>
    <mergeCell ref="B89:C89"/>
    <mergeCell ref="B110:C110"/>
    <mergeCell ref="B52:C59"/>
    <mergeCell ref="B11:C18"/>
    <mergeCell ref="A42:B42"/>
    <mergeCell ref="B75:C82"/>
    <mergeCell ref="B97:C104"/>
    <mergeCell ref="A64:B64"/>
    <mergeCell ref="A87:B87"/>
    <mergeCell ref="A108:B108"/>
    <mergeCell ref="D681:E681"/>
    <mergeCell ref="D682:E682"/>
    <mergeCell ref="D683:E683"/>
    <mergeCell ref="D684:E684"/>
    <mergeCell ref="F677:S677"/>
    <mergeCell ref="D678:E678"/>
    <mergeCell ref="F678:S678"/>
    <mergeCell ref="D679:E679"/>
    <mergeCell ref="F679:S679"/>
    <mergeCell ref="D680:E680"/>
    <mergeCell ref="F680:S680"/>
    <mergeCell ref="D671:E671"/>
    <mergeCell ref="D672:E672"/>
    <mergeCell ref="D673:E673"/>
    <mergeCell ref="D674:E674"/>
    <mergeCell ref="D669:E669"/>
    <mergeCell ref="D670:E670"/>
    <mergeCell ref="D675:E675"/>
    <mergeCell ref="D676:E676"/>
    <mergeCell ref="D677:E677"/>
    <mergeCell ref="D660:E660"/>
    <mergeCell ref="D661:E661"/>
    <mergeCell ref="D665:E667"/>
    <mergeCell ref="D668:E668"/>
    <mergeCell ref="D656:E656"/>
    <mergeCell ref="D657:E657"/>
    <mergeCell ref="D658:E658"/>
    <mergeCell ref="D659:E659"/>
    <mergeCell ref="P645:P647"/>
    <mergeCell ref="D646:E646"/>
    <mergeCell ref="D647:E647"/>
    <mergeCell ref="D648:E648"/>
    <mergeCell ref="D649:E649"/>
    <mergeCell ref="G645:G647"/>
    <mergeCell ref="K645:K647"/>
    <mergeCell ref="D650:E650"/>
    <mergeCell ref="D651:E651"/>
    <mergeCell ref="D652:E652"/>
    <mergeCell ref="D653:E653"/>
    <mergeCell ref="F668:F670"/>
    <mergeCell ref="G668:G670"/>
    <mergeCell ref="K668:K670"/>
    <mergeCell ref="P668:P670"/>
    <mergeCell ref="D642:E644"/>
    <mergeCell ref="D645:E645"/>
    <mergeCell ref="F645:F647"/>
    <mergeCell ref="D654:E654"/>
    <mergeCell ref="D655:E655"/>
    <mergeCell ref="D635:E635"/>
    <mergeCell ref="D636:E636"/>
    <mergeCell ref="D637:E637"/>
    <mergeCell ref="D638:E638"/>
    <mergeCell ref="P624:P626"/>
    <mergeCell ref="D625:E625"/>
    <mergeCell ref="D626:E626"/>
    <mergeCell ref="D627:E627"/>
    <mergeCell ref="D628:E628"/>
    <mergeCell ref="G624:G626"/>
    <mergeCell ref="K624:K626"/>
    <mergeCell ref="D629:E629"/>
    <mergeCell ref="D630:E630"/>
    <mergeCell ref="D632:E632"/>
    <mergeCell ref="D621:E623"/>
    <mergeCell ref="D624:E624"/>
    <mergeCell ref="F624:F626"/>
    <mergeCell ref="D633:E633"/>
    <mergeCell ref="D634:E634"/>
    <mergeCell ref="D612:E612"/>
    <mergeCell ref="D613:E613"/>
    <mergeCell ref="D614:E614"/>
    <mergeCell ref="D615:E615"/>
    <mergeCell ref="D616:E616"/>
    <mergeCell ref="D617:E617"/>
    <mergeCell ref="D606:E606"/>
    <mergeCell ref="D607:E607"/>
    <mergeCell ref="D608:E608"/>
    <mergeCell ref="D609:E609"/>
    <mergeCell ref="D610:E610"/>
    <mergeCell ref="D611:E611"/>
    <mergeCell ref="D598:E600"/>
    <mergeCell ref="D601:E601"/>
    <mergeCell ref="D631:E631"/>
    <mergeCell ref="P601:P603"/>
    <mergeCell ref="D602:E602"/>
    <mergeCell ref="D603:E603"/>
    <mergeCell ref="D591:E591"/>
    <mergeCell ref="D592:E592"/>
    <mergeCell ref="D593:E593"/>
    <mergeCell ref="D594:E594"/>
    <mergeCell ref="D604:E604"/>
    <mergeCell ref="D605:E605"/>
    <mergeCell ref="D585:E585"/>
    <mergeCell ref="D586:E586"/>
    <mergeCell ref="D587:E587"/>
    <mergeCell ref="D588:E588"/>
    <mergeCell ref="D589:E589"/>
    <mergeCell ref="D590:E590"/>
    <mergeCell ref="F601:F603"/>
    <mergeCell ref="G601:G603"/>
    <mergeCell ref="K601:K603"/>
    <mergeCell ref="P579:P581"/>
    <mergeCell ref="D580:E580"/>
    <mergeCell ref="D581:E581"/>
    <mergeCell ref="D582:E582"/>
    <mergeCell ref="D583:E583"/>
    <mergeCell ref="D584:E584"/>
    <mergeCell ref="D576:E578"/>
    <mergeCell ref="D579:E579"/>
    <mergeCell ref="F579:F581"/>
    <mergeCell ref="G579:G581"/>
    <mergeCell ref="K579:K581"/>
    <mergeCell ref="D568:E568"/>
    <mergeCell ref="D569:E569"/>
    <mergeCell ref="D570:E570"/>
    <mergeCell ref="D571:E571"/>
    <mergeCell ref="D572:E572"/>
    <mergeCell ref="A574:B574"/>
    <mergeCell ref="D559:E559"/>
    <mergeCell ref="D560:E560"/>
    <mergeCell ref="B561:C567"/>
    <mergeCell ref="D561:E561"/>
    <mergeCell ref="D562:E562"/>
    <mergeCell ref="D563:E563"/>
    <mergeCell ref="D564:E564"/>
    <mergeCell ref="D565:E565"/>
    <mergeCell ref="D566:E566"/>
    <mergeCell ref="D567:E567"/>
    <mergeCell ref="D542:E542"/>
    <mergeCell ref="D543:E543"/>
    <mergeCell ref="D544:E544"/>
    <mergeCell ref="D553:E555"/>
    <mergeCell ref="D556:E556"/>
    <mergeCell ref="F556:F558"/>
    <mergeCell ref="K556:K558"/>
    <mergeCell ref="P556:P558"/>
    <mergeCell ref="D557:E557"/>
    <mergeCell ref="D558:E558"/>
    <mergeCell ref="D545:E545"/>
    <mergeCell ref="D546:E546"/>
    <mergeCell ref="D547:E547"/>
    <mergeCell ref="D548:E548"/>
    <mergeCell ref="D549:E549"/>
    <mergeCell ref="F533:F535"/>
    <mergeCell ref="G533:G535"/>
    <mergeCell ref="K533:K535"/>
    <mergeCell ref="P533:P535"/>
    <mergeCell ref="D534:E534"/>
    <mergeCell ref="D535:E535"/>
    <mergeCell ref="D522:E522"/>
    <mergeCell ref="D525:E525"/>
    <mergeCell ref="D526:E526"/>
    <mergeCell ref="D523:E523"/>
    <mergeCell ref="D524:E524"/>
    <mergeCell ref="D530:E532"/>
    <mergeCell ref="K512:K514"/>
    <mergeCell ref="P512:P514"/>
    <mergeCell ref="D513:E513"/>
    <mergeCell ref="D514:E514"/>
    <mergeCell ref="D515:E515"/>
    <mergeCell ref="D516:E516"/>
    <mergeCell ref="D505:E505"/>
    <mergeCell ref="D509:E511"/>
    <mergeCell ref="D512:E512"/>
    <mergeCell ref="F512:F514"/>
    <mergeCell ref="D503:E503"/>
    <mergeCell ref="D504:E504"/>
    <mergeCell ref="D492:E492"/>
    <mergeCell ref="D493:E493"/>
    <mergeCell ref="D494:E494"/>
    <mergeCell ref="D495:E495"/>
    <mergeCell ref="D496:E496"/>
    <mergeCell ref="D497:E497"/>
    <mergeCell ref="D498:E498"/>
    <mergeCell ref="F489:F491"/>
    <mergeCell ref="K489:K491"/>
    <mergeCell ref="P489:P491"/>
    <mergeCell ref="D490:E490"/>
    <mergeCell ref="D491:E491"/>
    <mergeCell ref="D478:E478"/>
    <mergeCell ref="D479:E479"/>
    <mergeCell ref="D480:E480"/>
    <mergeCell ref="D481:E481"/>
    <mergeCell ref="D482:E482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F466:F468"/>
    <mergeCell ref="G466:G468"/>
    <mergeCell ref="K466:K468"/>
    <mergeCell ref="P466:P468"/>
    <mergeCell ref="D467:E467"/>
    <mergeCell ref="D468:E468"/>
    <mergeCell ref="D458:E458"/>
    <mergeCell ref="D459:E459"/>
    <mergeCell ref="A461:B461"/>
    <mergeCell ref="D463:E465"/>
    <mergeCell ref="D466:E466"/>
    <mergeCell ref="B463:C463"/>
    <mergeCell ref="D456:E456"/>
    <mergeCell ref="D457:E457"/>
    <mergeCell ref="D446:E446"/>
    <mergeCell ref="D447:E447"/>
    <mergeCell ref="D448:E448"/>
    <mergeCell ref="D449:E449"/>
    <mergeCell ref="D450:E450"/>
    <mergeCell ref="D451:E451"/>
    <mergeCell ref="B440:C440"/>
    <mergeCell ref="B448:C455"/>
    <mergeCell ref="D452:E452"/>
    <mergeCell ref="D453:E453"/>
    <mergeCell ref="D454:E454"/>
    <mergeCell ref="D455:E455"/>
    <mergeCell ref="F443:F445"/>
    <mergeCell ref="G443:G445"/>
    <mergeCell ref="K443:K445"/>
    <mergeCell ref="P443:P445"/>
    <mergeCell ref="D444:E444"/>
    <mergeCell ref="D445:E445"/>
    <mergeCell ref="D435:E435"/>
    <mergeCell ref="D436:E436"/>
    <mergeCell ref="D440:E442"/>
    <mergeCell ref="D443:E443"/>
    <mergeCell ref="D432:E432"/>
    <mergeCell ref="D433:E433"/>
    <mergeCell ref="D434:E434"/>
    <mergeCell ref="P420:P422"/>
    <mergeCell ref="D421:E421"/>
    <mergeCell ref="D422:E422"/>
    <mergeCell ref="D423:E423"/>
    <mergeCell ref="D424:E424"/>
    <mergeCell ref="G420:G422"/>
    <mergeCell ref="K420:K422"/>
    <mergeCell ref="D425:E425"/>
    <mergeCell ref="D426:E426"/>
    <mergeCell ref="D427:E427"/>
    <mergeCell ref="D428:E428"/>
    <mergeCell ref="D417:E419"/>
    <mergeCell ref="D420:E420"/>
    <mergeCell ref="F420:F422"/>
    <mergeCell ref="D429:E429"/>
    <mergeCell ref="B417:C417"/>
    <mergeCell ref="B425:C431"/>
    <mergeCell ref="D430:E430"/>
    <mergeCell ref="D431:E431"/>
    <mergeCell ref="A415:B415"/>
    <mergeCell ref="D409:E409"/>
    <mergeCell ref="D410:E410"/>
    <mergeCell ref="D411:E411"/>
    <mergeCell ref="D412:E412"/>
    <mergeCell ref="D413:E413"/>
    <mergeCell ref="D402:E402"/>
    <mergeCell ref="D403:E403"/>
    <mergeCell ref="D404:E404"/>
    <mergeCell ref="D405:E405"/>
    <mergeCell ref="D406:E406"/>
    <mergeCell ref="D407:E407"/>
    <mergeCell ref="D408:E408"/>
    <mergeCell ref="G398:G400"/>
    <mergeCell ref="K398:K400"/>
    <mergeCell ref="P398:P400"/>
    <mergeCell ref="D399:E399"/>
    <mergeCell ref="D400:E400"/>
    <mergeCell ref="D401:E401"/>
    <mergeCell ref="D391:E391"/>
    <mergeCell ref="A393:B393"/>
    <mergeCell ref="D395:E397"/>
    <mergeCell ref="D398:E398"/>
    <mergeCell ref="F398:F400"/>
    <mergeCell ref="B395:C395"/>
    <mergeCell ref="D389:E389"/>
    <mergeCell ref="D390:E390"/>
    <mergeCell ref="D379:E379"/>
    <mergeCell ref="D380:E380"/>
    <mergeCell ref="D381:E381"/>
    <mergeCell ref="D382:E382"/>
    <mergeCell ref="D383:E383"/>
    <mergeCell ref="D384:E384"/>
    <mergeCell ref="G375:G377"/>
    <mergeCell ref="D385:E385"/>
    <mergeCell ref="D386:E386"/>
    <mergeCell ref="D387:E387"/>
    <mergeCell ref="D388:E388"/>
    <mergeCell ref="K375:K377"/>
    <mergeCell ref="P375:P377"/>
    <mergeCell ref="D376:E376"/>
    <mergeCell ref="D377:E377"/>
    <mergeCell ref="D378:E378"/>
    <mergeCell ref="D368:E368"/>
    <mergeCell ref="A370:B370"/>
    <mergeCell ref="D372:E374"/>
    <mergeCell ref="D375:E375"/>
    <mergeCell ref="F375:F377"/>
    <mergeCell ref="D365:E365"/>
    <mergeCell ref="D366:E366"/>
    <mergeCell ref="D367:E367"/>
    <mergeCell ref="P353:P355"/>
    <mergeCell ref="D354:E354"/>
    <mergeCell ref="D355:E355"/>
    <mergeCell ref="D356:E356"/>
    <mergeCell ref="D357:E357"/>
    <mergeCell ref="G353:G355"/>
    <mergeCell ref="K353:K355"/>
    <mergeCell ref="D358:E358"/>
    <mergeCell ref="D359:E359"/>
    <mergeCell ref="D360:E360"/>
    <mergeCell ref="D361:E361"/>
    <mergeCell ref="F353:F355"/>
    <mergeCell ref="D362:E362"/>
    <mergeCell ref="D363:E363"/>
    <mergeCell ref="D342:E342"/>
    <mergeCell ref="D343:E343"/>
    <mergeCell ref="D344:E344"/>
    <mergeCell ref="D345:E345"/>
    <mergeCell ref="D346:E346"/>
    <mergeCell ref="D364:E364"/>
    <mergeCell ref="D335:E335"/>
    <mergeCell ref="D336:E336"/>
    <mergeCell ref="D337:E337"/>
    <mergeCell ref="D338:E338"/>
    <mergeCell ref="D339:E339"/>
    <mergeCell ref="D340:E340"/>
    <mergeCell ref="D341:E341"/>
    <mergeCell ref="D350:E352"/>
    <mergeCell ref="D353:E353"/>
    <mergeCell ref="K330:K332"/>
    <mergeCell ref="P330:P332"/>
    <mergeCell ref="D331:E331"/>
    <mergeCell ref="D332:E332"/>
    <mergeCell ref="D333:E333"/>
    <mergeCell ref="D334:E334"/>
    <mergeCell ref="A325:B325"/>
    <mergeCell ref="D327:E329"/>
    <mergeCell ref="D330:E330"/>
    <mergeCell ref="F330:F332"/>
    <mergeCell ref="G330:G332"/>
    <mergeCell ref="D318:E318"/>
    <mergeCell ref="D319:E319"/>
    <mergeCell ref="D320:E320"/>
    <mergeCell ref="D321:E321"/>
    <mergeCell ref="D322:E322"/>
    <mergeCell ref="D323:E323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Q303:R303"/>
    <mergeCell ref="D298:E298"/>
    <mergeCell ref="D299:E299"/>
    <mergeCell ref="D300:E300"/>
    <mergeCell ref="E303:F303"/>
    <mergeCell ref="D304:E306"/>
    <mergeCell ref="D307:E307"/>
    <mergeCell ref="F307:F309"/>
    <mergeCell ref="G307:G309"/>
    <mergeCell ref="K307:K309"/>
    <mergeCell ref="P307:P309"/>
    <mergeCell ref="D308:E308"/>
    <mergeCell ref="D309:E309"/>
    <mergeCell ref="G303:H303"/>
    <mergeCell ref="I303:J303"/>
    <mergeCell ref="K303:L303"/>
    <mergeCell ref="M303:N303"/>
    <mergeCell ref="O303:P303"/>
    <mergeCell ref="D293:E293"/>
    <mergeCell ref="D294:E294"/>
    <mergeCell ref="D295:E295"/>
    <mergeCell ref="D296:E296"/>
    <mergeCell ref="D297:E297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81:E281"/>
    <mergeCell ref="D282:E282"/>
    <mergeCell ref="G273:G275"/>
    <mergeCell ref="K273:K275"/>
    <mergeCell ref="P273:P275"/>
    <mergeCell ref="D274:E274"/>
    <mergeCell ref="D275:E275"/>
    <mergeCell ref="D276:E276"/>
    <mergeCell ref="D292:E292"/>
    <mergeCell ref="D266:E266"/>
    <mergeCell ref="A268:B268"/>
    <mergeCell ref="D270:E272"/>
    <mergeCell ref="D273:E273"/>
    <mergeCell ref="F273:F275"/>
    <mergeCell ref="D277:E277"/>
    <mergeCell ref="D278:E278"/>
    <mergeCell ref="D279:E279"/>
    <mergeCell ref="D280:E280"/>
    <mergeCell ref="D260:E260"/>
    <mergeCell ref="D261:E261"/>
    <mergeCell ref="D262:E262"/>
    <mergeCell ref="D263:E263"/>
    <mergeCell ref="D264:E264"/>
    <mergeCell ref="D265:E265"/>
    <mergeCell ref="D255:E255"/>
    <mergeCell ref="D256:E256"/>
    <mergeCell ref="D257:E257"/>
    <mergeCell ref="D258:E258"/>
    <mergeCell ref="D259:E259"/>
    <mergeCell ref="K250:K252"/>
    <mergeCell ref="P250:P252"/>
    <mergeCell ref="D251:E251"/>
    <mergeCell ref="D252:E252"/>
    <mergeCell ref="D253:E253"/>
    <mergeCell ref="D254:E254"/>
    <mergeCell ref="A245:C245"/>
    <mergeCell ref="D247:E249"/>
    <mergeCell ref="D250:E250"/>
    <mergeCell ref="F250:F252"/>
    <mergeCell ref="G250:G252"/>
    <mergeCell ref="D238:E238"/>
    <mergeCell ref="D239:E239"/>
    <mergeCell ref="D240:E240"/>
    <mergeCell ref="D241:E241"/>
    <mergeCell ref="D242:E242"/>
    <mergeCell ref="D243:E243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24:E226"/>
    <mergeCell ref="D227:E227"/>
    <mergeCell ref="F227:F229"/>
    <mergeCell ref="G227:G229"/>
    <mergeCell ref="K227:K229"/>
    <mergeCell ref="P227:P229"/>
    <mergeCell ref="D228:E228"/>
    <mergeCell ref="D229:E229"/>
    <mergeCell ref="D217:E217"/>
    <mergeCell ref="D218:E218"/>
    <mergeCell ref="D219:E219"/>
    <mergeCell ref="D220:E220"/>
    <mergeCell ref="D213:E213"/>
    <mergeCell ref="D214:E214"/>
    <mergeCell ref="D215:E215"/>
    <mergeCell ref="F215:S215"/>
    <mergeCell ref="D216:E216"/>
    <mergeCell ref="F216:S216"/>
    <mergeCell ref="D207:E207"/>
    <mergeCell ref="D208:E208"/>
    <mergeCell ref="D209:E209"/>
    <mergeCell ref="D210:E210"/>
    <mergeCell ref="D211:E211"/>
    <mergeCell ref="D212:E212"/>
    <mergeCell ref="F204:F206"/>
    <mergeCell ref="G204:G206"/>
    <mergeCell ref="K204:K206"/>
    <mergeCell ref="P204:P206"/>
    <mergeCell ref="D205:E205"/>
    <mergeCell ref="D206:E206"/>
    <mergeCell ref="D196:E196"/>
    <mergeCell ref="D197:E197"/>
    <mergeCell ref="A199:C199"/>
    <mergeCell ref="D201:E203"/>
    <mergeCell ref="D204:E204"/>
    <mergeCell ref="D195:E195"/>
    <mergeCell ref="P181:P183"/>
    <mergeCell ref="D182:E182"/>
    <mergeCell ref="D183:E183"/>
    <mergeCell ref="D184:E184"/>
    <mergeCell ref="D185:E185"/>
    <mergeCell ref="G181:G183"/>
    <mergeCell ref="K181:K183"/>
    <mergeCell ref="D186:E186"/>
    <mergeCell ref="D187:E187"/>
    <mergeCell ref="D188:E188"/>
    <mergeCell ref="D189:E189"/>
    <mergeCell ref="D181:E181"/>
    <mergeCell ref="F181:F183"/>
    <mergeCell ref="D190:E190"/>
    <mergeCell ref="D191:E191"/>
    <mergeCell ref="D165:E165"/>
    <mergeCell ref="D166:E166"/>
    <mergeCell ref="D167:E167"/>
    <mergeCell ref="D168:E168"/>
    <mergeCell ref="D169:E169"/>
    <mergeCell ref="D192:E192"/>
    <mergeCell ref="D193:E193"/>
    <mergeCell ref="D194:E194"/>
    <mergeCell ref="D178:E180"/>
    <mergeCell ref="D170:E170"/>
    <mergeCell ref="D171:E171"/>
    <mergeCell ref="D172:E172"/>
    <mergeCell ref="D173:E173"/>
    <mergeCell ref="D174:E174"/>
    <mergeCell ref="D139:E139"/>
    <mergeCell ref="D140:E140"/>
    <mergeCell ref="D141:E141"/>
    <mergeCell ref="D142:E142"/>
    <mergeCell ref="D143:E143"/>
    <mergeCell ref="D144:E144"/>
    <mergeCell ref="D162:E162"/>
    <mergeCell ref="D151:E151"/>
    <mergeCell ref="D152:E152"/>
    <mergeCell ref="D156:E158"/>
    <mergeCell ref="D159:E159"/>
    <mergeCell ref="D163:E163"/>
    <mergeCell ref="D164:E164"/>
    <mergeCell ref="G159:G161"/>
    <mergeCell ref="K159:K161"/>
    <mergeCell ref="P159:P161"/>
    <mergeCell ref="D160:E160"/>
    <mergeCell ref="D161:E161"/>
    <mergeCell ref="D145:E145"/>
    <mergeCell ref="D146:E146"/>
    <mergeCell ref="D147:E147"/>
    <mergeCell ref="D148:E148"/>
    <mergeCell ref="D149:E149"/>
    <mergeCell ref="D150:E150"/>
    <mergeCell ref="F159:F161"/>
    <mergeCell ref="F164:S164"/>
    <mergeCell ref="D136:E136"/>
    <mergeCell ref="F136:F138"/>
    <mergeCell ref="G136:G138"/>
    <mergeCell ref="F113:F115"/>
    <mergeCell ref="G113:G115"/>
    <mergeCell ref="K113:K115"/>
    <mergeCell ref="P113:P115"/>
    <mergeCell ref="D114:E114"/>
    <mergeCell ref="D115:E115"/>
    <mergeCell ref="D133:E135"/>
    <mergeCell ref="D124:E124"/>
    <mergeCell ref="D125:E125"/>
    <mergeCell ref="D126:E126"/>
    <mergeCell ref="P136:P138"/>
    <mergeCell ref="D137:E137"/>
    <mergeCell ref="D138:E138"/>
    <mergeCell ref="D127:E127"/>
    <mergeCell ref="D128:E128"/>
    <mergeCell ref="D129:E129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13:E113"/>
    <mergeCell ref="D103:E103"/>
    <mergeCell ref="D104:E104"/>
    <mergeCell ref="D105:E105"/>
    <mergeCell ref="D106:E106"/>
    <mergeCell ref="D110:E112"/>
    <mergeCell ref="D89:E91"/>
    <mergeCell ref="D92:E92"/>
    <mergeCell ref="F92:F94"/>
    <mergeCell ref="G92:G94"/>
    <mergeCell ref="K92:K94"/>
    <mergeCell ref="P92:P94"/>
    <mergeCell ref="D93:E93"/>
    <mergeCell ref="D94:E94"/>
    <mergeCell ref="D81:E81"/>
    <mergeCell ref="D82:E82"/>
    <mergeCell ref="D83:E83"/>
    <mergeCell ref="D84:E84"/>
    <mergeCell ref="D85:E85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69:E69"/>
    <mergeCell ref="F69:F71"/>
    <mergeCell ref="K69:K71"/>
    <mergeCell ref="P69:P71"/>
    <mergeCell ref="D70:E70"/>
    <mergeCell ref="D71:E71"/>
    <mergeCell ref="D60:E60"/>
    <mergeCell ref="D61:E61"/>
    <mergeCell ref="D62:E62"/>
    <mergeCell ref="D66:E68"/>
    <mergeCell ref="D38:E38"/>
    <mergeCell ref="D39:E39"/>
    <mergeCell ref="D40:E40"/>
    <mergeCell ref="D58:E58"/>
    <mergeCell ref="F58:S58"/>
    <mergeCell ref="D59:E59"/>
    <mergeCell ref="P47:P49"/>
    <mergeCell ref="D48:E48"/>
    <mergeCell ref="D49:E49"/>
    <mergeCell ref="D50:E50"/>
    <mergeCell ref="D51:E51"/>
    <mergeCell ref="D52:E52"/>
    <mergeCell ref="D53:E53"/>
    <mergeCell ref="D54:E54"/>
    <mergeCell ref="D55:E55"/>
    <mergeCell ref="D28:E28"/>
    <mergeCell ref="D29:E29"/>
    <mergeCell ref="D30:E30"/>
    <mergeCell ref="D31:E31"/>
    <mergeCell ref="D32:E32"/>
    <mergeCell ref="D33:E33"/>
    <mergeCell ref="D34:E34"/>
    <mergeCell ref="D22:E24"/>
    <mergeCell ref="D25:E25"/>
    <mergeCell ref="P25:P27"/>
    <mergeCell ref="D26:E26"/>
    <mergeCell ref="D27:E27"/>
    <mergeCell ref="P6:P8"/>
    <mergeCell ref="D7:E7"/>
    <mergeCell ref="D8:E8"/>
    <mergeCell ref="K6:K8"/>
    <mergeCell ref="D3:E5"/>
    <mergeCell ref="D6:E6"/>
    <mergeCell ref="F6:F8"/>
    <mergeCell ref="G6:G8"/>
    <mergeCell ref="D18:E18"/>
    <mergeCell ref="D10:E10"/>
    <mergeCell ref="D11:E11"/>
    <mergeCell ref="D12:E12"/>
    <mergeCell ref="D13:E13"/>
    <mergeCell ref="D14:E14"/>
    <mergeCell ref="D15:E15"/>
    <mergeCell ref="D16:E16"/>
    <mergeCell ref="D17:E17"/>
    <mergeCell ref="D9:E9"/>
    <mergeCell ref="F25:F27"/>
    <mergeCell ref="K25:K27"/>
    <mergeCell ref="B673:C679"/>
    <mergeCell ref="B650:C657"/>
    <mergeCell ref="B629:C635"/>
    <mergeCell ref="B606:C613"/>
    <mergeCell ref="B156:C156"/>
    <mergeCell ref="B178:C178"/>
    <mergeCell ref="B201:C201"/>
    <mergeCell ref="A222:C222"/>
    <mergeCell ref="A176:C176"/>
    <mergeCell ref="A348:B348"/>
    <mergeCell ref="B335:C341"/>
    <mergeCell ref="B380:C386"/>
    <mergeCell ref="B403:C409"/>
    <mergeCell ref="A438:C438"/>
    <mergeCell ref="B486:C486"/>
    <mergeCell ref="A484:C484"/>
    <mergeCell ref="B509:C509"/>
    <mergeCell ref="A528:B528"/>
    <mergeCell ref="A551:B551"/>
    <mergeCell ref="B553:C553"/>
    <mergeCell ref="B576:C576"/>
    <mergeCell ref="A596:B596"/>
    <mergeCell ref="B358:C364"/>
    <mergeCell ref="B665:C665"/>
    <mergeCell ref="B598:C598"/>
    <mergeCell ref="A619:B619"/>
    <mergeCell ref="B621:C621"/>
    <mergeCell ref="A640:B640"/>
    <mergeCell ref="B642:C642"/>
    <mergeCell ref="A663:B663"/>
    <mergeCell ref="A507:C507"/>
    <mergeCell ref="B270:C270"/>
    <mergeCell ref="B304:C304"/>
    <mergeCell ref="B327:C327"/>
    <mergeCell ref="B350:C350"/>
    <mergeCell ref="B372:C372"/>
    <mergeCell ref="A302:C302"/>
    <mergeCell ref="B278:C285"/>
    <mergeCell ref="B312:C319"/>
    <mergeCell ref="D538:E538"/>
    <mergeCell ref="D539:E539"/>
    <mergeCell ref="D540:E540"/>
    <mergeCell ref="D541:E541"/>
    <mergeCell ref="B471:C477"/>
    <mergeCell ref="B494:C500"/>
    <mergeCell ref="B517:C524"/>
    <mergeCell ref="B538:C544"/>
    <mergeCell ref="B584:C590"/>
    <mergeCell ref="D517:E517"/>
    <mergeCell ref="D518:E518"/>
    <mergeCell ref="D519:E519"/>
    <mergeCell ref="D520:E520"/>
    <mergeCell ref="D521:E521"/>
    <mergeCell ref="B530:C530"/>
    <mergeCell ref="D533:E533"/>
    <mergeCell ref="D536:E536"/>
    <mergeCell ref="D537:E537"/>
    <mergeCell ref="D486:E488"/>
    <mergeCell ref="D489:E489"/>
    <mergeCell ref="D499:E499"/>
    <mergeCell ref="D500:E500"/>
    <mergeCell ref="D501:E501"/>
    <mergeCell ref="D502:E502"/>
    <mergeCell ref="K136:K138"/>
    <mergeCell ref="B30:C37"/>
    <mergeCell ref="B118:C125"/>
    <mergeCell ref="B141:C147"/>
    <mergeCell ref="B164:C171"/>
    <mergeCell ref="B186:C192"/>
    <mergeCell ref="B209:C216"/>
    <mergeCell ref="B232:C239"/>
    <mergeCell ref="B255:C261"/>
    <mergeCell ref="B224:C224"/>
    <mergeCell ref="B247:C247"/>
    <mergeCell ref="B133:C133"/>
    <mergeCell ref="A154:B154"/>
    <mergeCell ref="A131:C131"/>
    <mergeCell ref="D44:E46"/>
    <mergeCell ref="D47:E47"/>
    <mergeCell ref="F47:F49"/>
    <mergeCell ref="K47:K49"/>
    <mergeCell ref="D56:E56"/>
    <mergeCell ref="D57:E57"/>
    <mergeCell ref="F57:S57"/>
    <mergeCell ref="D35:E35"/>
    <mergeCell ref="D36:E36"/>
    <mergeCell ref="D37:E37"/>
  </mergeCells>
  <conditionalFormatting sqref="H681:H684 H656:H661 H633:H638 H612:H617 H589:H594 H567:H572 H544:H549 H525:H526 H500:H505 H477:H482 H454:H459 H431:H436 H408:H413 H386:H391 H363:H366 H341:H346 H318:H323 H295:H300 H261:H266 H238:H243 H217:H220 H192:H197 H169:H174 H147:H152 H124:H129 H95:H106 H80:H85 H13:H18 H35:H38 H59:H62">
    <cfRule type="cellIs" dxfId="1262" priority="821" stopIfTrue="1" operator="lessThan">
      <formula>9</formula>
    </cfRule>
  </conditionalFormatting>
  <conditionalFormatting sqref="I681:I684 I656:I661 I633:I638 I612:I617 I589:I594 I567:I572 I544:I549 I525:I526 I500:I505 I477:I482 I454:I459 I431:I436 I408:I413 I386:I391 I363:I366 I341:I346 I318:I323 I295:I300 I261:I266 I238:I243 I217:I220 I192:I197 I169:I174 I147:I152 I124:I129 I95:I106 I80:I85 I13:I18 I35:I38 I59:I62">
    <cfRule type="cellIs" dxfId="1261" priority="819" stopIfTrue="1" operator="lessThan">
      <formula>6</formula>
    </cfRule>
    <cfRule type="cellIs" dxfId="1260" priority="820" stopIfTrue="1" operator="greaterThan">
      <formula>9</formula>
    </cfRule>
  </conditionalFormatting>
  <conditionalFormatting sqref="J681:J684 J656:J661 J633:J638 J612:J617 J589:J594 J567:J572 J544:J549 J525:J526 J500:J505 J477:J482 J454:J459 J431:J436 J408:J413 J386:J391 J363:J368 J341:J346 J318:J323 J295:J300 J261:J266 J238:J243 J217:J220 J192:J197 J169:J174 J147:J152 J124:J129 J95:J106 J80:J85 J13:J18 J38:J40 J59:J62">
    <cfRule type="cellIs" dxfId="1259" priority="817" stopIfTrue="1" operator="equal">
      <formula>"&lt;0,002"</formula>
    </cfRule>
    <cfRule type="cellIs" dxfId="1258" priority="818" stopIfTrue="1" operator="greaterThan">
      <formula>0.025</formula>
    </cfRule>
  </conditionalFormatting>
  <conditionalFormatting sqref="L681:L684 L656:L661 L633:L638 L612:L617 L589:L594 L567:L572 L544:L549 L525:L526 L500:L505 L477:L482 L454:L459 L431:L436 L408:L413 L386:L391 L363:L368 L341:L346 L318:L323 L295:L300 L261:L266 L238:L243 L217:L220 L192:L197 L169:L174 L147:L152 L124:L129 L95:L106 L80:L85 L13:L18 L35:L40 L59:L62">
    <cfRule type="cellIs" dxfId="1257" priority="815" stopIfTrue="1" operator="equal">
      <formula>"&lt;0,04"</formula>
    </cfRule>
    <cfRule type="cellIs" dxfId="1256" priority="816" stopIfTrue="1" operator="greaterThan">
      <formula>0.16</formula>
    </cfRule>
  </conditionalFormatting>
  <conditionalFormatting sqref="M681:M684 M656:M661 M633:M638 M612:M617 M589:M594 M567:M572 M544:M549 M525:M526 M500:M505 M477:M482 M454:M459 M431:M436 M408:M413 M386:M391 M363:M368 M341:M346 M318:M323 M295:M300 M261:M266 M238:M243 M217:M220 M192:M197 M169:M174 M147:M152 M124:M129 M95:M106 M80:M85 M13:M18 M39:M40 M59:M62">
    <cfRule type="cellIs" dxfId="1255" priority="814" stopIfTrue="1" operator="equal">
      <formula>"&lt;0,01"</formula>
    </cfRule>
  </conditionalFormatting>
  <conditionalFormatting sqref="O681:O684 O656:O661 O633:O638 O612:O617 O589:O594 O567:O572 O544:O549 O525:O526 O500:O505 O477:O482 O454:O459 O431:O436 O408:O413 O386:O391 O363:O368 O341:O346 O318:O323 O295:O300 O261:O266 O238:O243 O217:O220 O192:O197 O169:O174 O147:O152 O124:O129 O95:O106 O80:O85 O13:O18 O35:O40 O59:O62">
    <cfRule type="cellIs" dxfId="1254" priority="813" stopIfTrue="1" operator="greaterThan">
      <formula>3.8</formula>
    </cfRule>
  </conditionalFormatting>
  <conditionalFormatting sqref="Q681:Q684 Q656:Q661 Q633:Q638 Q612:Q617 Q589:Q594 Q567:Q572 Q544:Q549 Q525:Q526 Q500:Q505 Q477:Q482 Q454:Q459 Q431:Q436 Q408:Q413 Q386:Q391 Q363:Q368 Q341:Q346 Q318:Q323 Q295:Q300 Q261:Q266 Q238:Q243 Q217:Q220 Q192:Q197 Q169:Q174 Q147:Q152 Q124:Q129 Q95:Q106 Q80:Q85 Q13:Q18 Q35:Q40 Q59:Q62">
    <cfRule type="cellIs" dxfId="1253" priority="811" stopIfTrue="1" operator="equal">
      <formula>"&lt;0,002"</formula>
    </cfRule>
    <cfRule type="cellIs" dxfId="1252" priority="812" stopIfTrue="1" operator="greaterThan">
      <formula>0.14</formula>
    </cfRule>
  </conditionalFormatting>
  <conditionalFormatting sqref="R681:R684 R656:R661 R633:R638 R612:R617 R589:R594 R567:R572 R544:R549 R525:R526 R500:R505 R477:R482 R454:R459 R431:R436 R408:R413 R386:R391 R363:R368 R341:R346 R318:R323 R295:R300 R261:R266 R238:R243 R217:R220 R192:R197 R169:R174 R147:R152 R124:R129 R95:R106 R80:R85 R13:R18 R35:R40 R59:R62">
    <cfRule type="cellIs" dxfId="1251" priority="810" stopIfTrue="1" operator="greaterThan">
      <formula>20</formula>
    </cfRule>
  </conditionalFormatting>
  <conditionalFormatting sqref="J681:J684 J656:J661 J633:J638 J612:J617 J589:J594 J567:J572 J544:J549 J525:J526 J500:J505 J477:J482 J454:J459 J431:J436 J408:J413 J386:J391 J363:J368 J341:J346 J318:J323 J295:J300 J261:J266 J238:J243 J217:J220 J192:J197 J169:J174 J147:J152 J124:J129 J95:J106 J80:J85 J13:J18 J38:J40 J59:J62">
    <cfRule type="cellIs" dxfId="1250" priority="808" stopIfTrue="1" operator="equal">
      <formula>"&lt;0,1"</formula>
    </cfRule>
    <cfRule type="cellIs" dxfId="1249" priority="809" stopIfTrue="1" operator="equal">
      <formula>"&lt;0,04"</formula>
    </cfRule>
  </conditionalFormatting>
  <conditionalFormatting sqref="L681:L684 L656:L661 L633:L638 L612:L617 L589:L594 L567:L572 L544:L549 L525:L526 L500:L505 L477:L482 L454:L459 L431:L436 L408:L413 L386:L391 L363:L368 L341:L346 L318:L323 L295:L300 L261:L266 L238:L243 L217:L220 L192:L197 L169:L174 L147:L152 L124:L129 L95:L106 L80:L85 L13:L18 L35:L40 L59:L62">
    <cfRule type="cellIs" dxfId="1248" priority="807" stopIfTrue="1" operator="equal">
      <formula>"&lt;0,19"</formula>
    </cfRule>
  </conditionalFormatting>
  <conditionalFormatting sqref="M681:M684 M656:M661 M633:M638 M612:M617 M589:M594 M567:M572 M544:M549 M525:M526 M500:M505 M477:M482 M454:M459 M431:M436 M408:M413 M386:M391 M363:M368 M341:M346 M318:M323 M295:M300 M261:M266 M238:M243 M217:M220 M192:M197 M169:M174 M147:M152 M124:M129 M95:M106 M80:M85 M13:M18 M37:M40 M59:M62">
    <cfRule type="cellIs" dxfId="1247" priority="804" stopIfTrue="1" operator="equal">
      <formula>"&lt;0,02"</formula>
    </cfRule>
    <cfRule type="cellIs" dxfId="1246" priority="805" stopIfTrue="1" operator="equal">
      <formula>"&lt;0,2"</formula>
    </cfRule>
    <cfRule type="cellIs" dxfId="1245" priority="806" stopIfTrue="1" operator="equal">
      <formula>"&lt;0,1"</formula>
    </cfRule>
  </conditionalFormatting>
  <conditionalFormatting sqref="N681:N684 N656:N661 N633:N638 N612:N617 N589:N594 N567:N572 N544:N549 N525:N526 N500:N505 N477:N482 N454:N459 N431:N436 N408:N413 N386:N391 N363:N368 N341:N346 N318:N323 N295:N300 N261:N266 N238:N243 N217:N220 N192:N197 N169:N174 N147:N152 N124:N129 N95:N106 N80:N85 N13:N18 N35:N40 N59:N62">
    <cfRule type="cellIs" dxfId="1244" priority="803" stopIfTrue="1" operator="equal">
      <formula>"&lt;0,2"</formula>
    </cfRule>
  </conditionalFormatting>
  <conditionalFormatting sqref="O681:O684 O656:O661 O633:O638 O612:O617 O589:O594 O567:O572 O544:O549 O525:O526 O500:O505 O477:O482 O454:O459 O431:O436 O408:O413 O386:O391 O363:O368 O341:O346 O318:O323 O295:O300 O261:O266 O238:O243 O217:O220 O192:O197 O169:O174 O147:O152 O124:O129 O95:O106 O80:O85 O13:O18 O35:O40 O59:O62">
    <cfRule type="cellIs" dxfId="1243" priority="802" stopIfTrue="1" operator="equal">
      <formula>"&lt;5,0"</formula>
    </cfRule>
  </conditionalFormatting>
  <conditionalFormatting sqref="J38:J40">
    <cfRule type="cellIs" dxfId="1242" priority="771" stopIfTrue="1" operator="equal">
      <formula>"&lt;0,001"</formula>
    </cfRule>
    <cfRule type="cellIs" dxfId="1241" priority="772" stopIfTrue="1" operator="equal">
      <formula>"&lt;0,002"</formula>
    </cfRule>
    <cfRule type="cellIs" dxfId="1240" priority="773" stopIfTrue="1" operator="greaterThan">
      <formula>0.025</formula>
    </cfRule>
  </conditionalFormatting>
  <conditionalFormatting sqref="M37:M40">
    <cfRule type="cellIs" dxfId="1239" priority="770" stopIfTrue="1" operator="greaterThan">
      <formula>0.005</formula>
    </cfRule>
  </conditionalFormatting>
  <conditionalFormatting sqref="N35:N40">
    <cfRule type="cellIs" dxfId="1238" priority="767" stopIfTrue="1" operator="equal">
      <formula>"&lt;0,01"</formula>
    </cfRule>
    <cfRule type="cellIs" dxfId="1237" priority="768" stopIfTrue="1" operator="equal">
      <formula>"&lt;0,02"</formula>
    </cfRule>
    <cfRule type="cellIs" dxfId="1236" priority="769" stopIfTrue="1" operator="greaterThan">
      <formula>0.092</formula>
    </cfRule>
  </conditionalFormatting>
  <conditionalFormatting sqref="O35:O40">
    <cfRule type="cellIs" dxfId="1235" priority="765" stopIfTrue="1" operator="equal">
      <formula>"&lt;1,0"</formula>
    </cfRule>
    <cfRule type="cellIs" dxfId="1234" priority="766" stopIfTrue="1" operator="greaterThan">
      <formula>3.8</formula>
    </cfRule>
  </conditionalFormatting>
  <conditionalFormatting sqref="Q35:Q40">
    <cfRule type="cellIs" dxfId="1233" priority="760" stopIfTrue="1" operator="equal">
      <formula>"&lt;0,003"</formula>
    </cfRule>
    <cfRule type="cellIs" dxfId="1232" priority="761" stopIfTrue="1" operator="equal">
      <formula>"&lt;0,03"</formula>
    </cfRule>
    <cfRule type="cellIs" dxfId="1231" priority="762" stopIfTrue="1" operator="equal">
      <formula>"&lt;0,006"</formula>
    </cfRule>
    <cfRule type="cellIs" dxfId="1230" priority="763" stopIfTrue="1" operator="equal">
      <formula>"&lt;0,002"</formula>
    </cfRule>
    <cfRule type="cellIs" dxfId="1229" priority="764" stopIfTrue="1" operator="greaterThan">
      <formula>0.14</formula>
    </cfRule>
  </conditionalFormatting>
  <conditionalFormatting sqref="R35:R40">
    <cfRule type="cellIs" dxfId="1228" priority="758" stopIfTrue="1" operator="equal">
      <formula>"&lt;5,0"</formula>
    </cfRule>
    <cfRule type="cellIs" dxfId="1227" priority="759" stopIfTrue="1" operator="greaterThan">
      <formula>20</formula>
    </cfRule>
  </conditionalFormatting>
  <conditionalFormatting sqref="S35:S40">
    <cfRule type="cellIs" dxfId="1226" priority="755" stopIfTrue="1" operator="equal">
      <formula>"&lt;0,01"</formula>
    </cfRule>
    <cfRule type="cellIs" dxfId="1225" priority="756" stopIfTrue="1" operator="equal">
      <formula>"&lt;0,02"</formula>
    </cfRule>
    <cfRule type="cellIs" dxfId="1224" priority="757" stopIfTrue="1" operator="greaterThan">
      <formula>0.014</formula>
    </cfRule>
  </conditionalFormatting>
  <conditionalFormatting sqref="L36">
    <cfRule type="cellIs" dxfId="1223" priority="754" stopIfTrue="1" operator="equal">
      <formula>"&lt;0,08"</formula>
    </cfRule>
  </conditionalFormatting>
  <conditionalFormatting sqref="H276:H286">
    <cfRule type="cellIs" dxfId="1222" priority="463" stopIfTrue="1" operator="lessThan">
      <formula>9</formula>
    </cfRule>
  </conditionalFormatting>
  <conditionalFormatting sqref="L276:L286">
    <cfRule type="cellIs" dxfId="1221" priority="462" stopIfTrue="1" operator="greaterThan">
      <formula>$J$9</formula>
    </cfRule>
  </conditionalFormatting>
  <conditionalFormatting sqref="O276:O286">
    <cfRule type="cellIs" dxfId="1220" priority="461" stopIfTrue="1" operator="greaterThan">
      <formula>$M$7</formula>
    </cfRule>
  </conditionalFormatting>
  <conditionalFormatting sqref="Q276:Q286">
    <cfRule type="cellIs" dxfId="1219" priority="460" stopIfTrue="1" operator="greaterThan">
      <formula>$O$9</formula>
    </cfRule>
  </conditionalFormatting>
  <conditionalFormatting sqref="K567">
    <cfRule type="cellIs" dxfId="1218" priority="196" stopIfTrue="1" operator="lessThan">
      <formula>0.1</formula>
    </cfRule>
  </conditionalFormatting>
  <pageMargins left="0.23622047244094491" right="0.23622047244094491" top="0.55118110236220474" bottom="0.74803149606299213" header="0.31496062992125984" footer="0.31496062992125984"/>
  <pageSetup paperSize="9" scale="74" orientation="landscape" verticalDpi="300" r:id="rId1"/>
  <rowBreaks count="29" manualBreakCount="29">
    <brk id="19" max="16383" man="1"/>
    <brk id="41" max="16383" man="1"/>
    <brk id="63" max="16383" man="1"/>
    <brk id="86" max="16383" man="1"/>
    <brk id="107" max="16383" man="1"/>
    <brk id="130" max="16383" man="1"/>
    <brk id="153" max="16383" man="1"/>
    <brk id="175" max="16383" man="1"/>
    <brk id="198" max="16383" man="1"/>
    <brk id="221" max="16383" man="1"/>
    <brk id="244" max="16383" man="1"/>
    <brk id="267" max="16383" man="1"/>
    <brk id="301" max="16383" man="1"/>
    <brk id="324" max="16383" man="1"/>
    <brk id="347" max="16383" man="1"/>
    <brk id="369" max="16383" man="1"/>
    <brk id="392" max="16383" man="1"/>
    <brk id="414" max="16383" man="1"/>
    <brk id="437" max="16383" man="1"/>
    <brk id="460" max="16383" man="1"/>
    <brk id="483" max="16383" man="1"/>
    <brk id="506" max="16383" man="1"/>
    <brk id="527" max="16383" man="1"/>
    <brk id="550" max="16383" man="1"/>
    <brk id="573" max="16383" man="1"/>
    <brk id="595" max="16383" man="1"/>
    <brk id="618" max="16383" man="1"/>
    <brk id="639" max="16383" man="1"/>
    <brk id="6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87"/>
  <sheetViews>
    <sheetView tabSelected="1" view="pageBreakPreview" topLeftCell="A100" zoomScale="85" zoomScaleNormal="85" zoomScaleSheetLayoutView="85" workbookViewId="0">
      <selection activeCell="M462" sqref="M462"/>
    </sheetView>
  </sheetViews>
  <sheetFormatPr defaultRowHeight="11.1" customHeight="1" x14ac:dyDescent="0.25"/>
  <cols>
    <col min="1" max="1" width="6.42578125" customWidth="1"/>
    <col min="2" max="2" width="9.7109375"/>
    <col min="3" max="3" width="10.5703125" customWidth="1"/>
    <col min="4" max="6" width="9.7109375"/>
    <col min="7" max="7" width="9.7109375" style="162"/>
    <col min="8" max="11" width="9.7109375"/>
    <col min="12" max="13" width="9.7109375" style="152"/>
    <col min="14" max="16" width="9.7109375"/>
    <col min="17" max="17" width="8.7109375" customWidth="1"/>
    <col min="18" max="19" width="9.7109375"/>
    <col min="21" max="21" width="13.7109375" customWidth="1"/>
  </cols>
  <sheetData>
    <row r="1" spans="1:19" s="158" customFormat="1" ht="11.1" customHeight="1" x14ac:dyDescent="0.25">
      <c r="G1" s="162"/>
      <c r="L1" s="152"/>
      <c r="M1" s="152"/>
    </row>
    <row r="2" spans="1:19" s="158" customFormat="1" ht="20.100000000000001" customHeight="1" x14ac:dyDescent="0.25">
      <c r="A2" s="157" t="s">
        <v>389</v>
      </c>
      <c r="B2" s="10"/>
      <c r="C2" s="10"/>
      <c r="D2" s="10"/>
      <c r="E2" s="10"/>
      <c r="F2" s="10"/>
      <c r="G2" s="159"/>
      <c r="H2" s="8"/>
      <c r="I2" s="8"/>
      <c r="J2" s="8"/>
      <c r="K2" s="8"/>
      <c r="L2" s="7"/>
      <c r="M2" s="7"/>
      <c r="N2" s="8"/>
      <c r="O2" s="8"/>
      <c r="P2" s="8"/>
      <c r="Q2" s="8"/>
      <c r="R2" s="8"/>
      <c r="S2" s="8"/>
    </row>
    <row r="3" spans="1:19" s="158" customFormat="1" ht="15" customHeight="1" x14ac:dyDescent="0.25">
      <c r="A3" s="215" t="s">
        <v>350</v>
      </c>
      <c r="B3" s="215"/>
      <c r="C3" s="215"/>
      <c r="D3" s="14" t="s">
        <v>26</v>
      </c>
      <c r="E3" s="10"/>
      <c r="F3" s="10"/>
      <c r="G3" s="159"/>
      <c r="H3" s="8"/>
      <c r="I3" s="8"/>
      <c r="J3" s="8"/>
      <c r="K3" s="8"/>
      <c r="L3" s="7"/>
      <c r="M3" s="7"/>
      <c r="N3" s="8"/>
      <c r="O3" s="8"/>
      <c r="P3" s="8"/>
      <c r="Q3" s="8"/>
      <c r="R3" s="8"/>
      <c r="S3" s="149"/>
    </row>
    <row r="4" spans="1:19" s="158" customFormat="1" ht="11.1" customHeight="1" x14ac:dyDescent="0.25">
      <c r="A4" s="2"/>
      <c r="B4" s="3"/>
      <c r="C4" s="2"/>
      <c r="D4" s="1"/>
      <c r="E4" s="1"/>
      <c r="F4" s="1"/>
      <c r="G4" s="160"/>
      <c r="H4" s="1"/>
      <c r="I4" s="1"/>
      <c r="J4" s="1"/>
      <c r="K4" s="1"/>
      <c r="L4" s="7"/>
      <c r="M4" s="7"/>
      <c r="N4" s="1"/>
      <c r="O4" s="1"/>
      <c r="P4" s="1"/>
      <c r="Q4" s="1"/>
      <c r="R4" s="1"/>
      <c r="S4" s="4"/>
    </row>
    <row r="5" spans="1:19" s="158" customFormat="1" ht="11.1" customHeight="1" x14ac:dyDescent="0.25">
      <c r="A5" s="55"/>
      <c r="B5" s="225" t="s">
        <v>117</v>
      </c>
      <c r="C5" s="226"/>
      <c r="D5" s="56" t="s">
        <v>28</v>
      </c>
      <c r="E5" s="57" t="s">
        <v>47</v>
      </c>
      <c r="F5" s="57" t="s">
        <v>48</v>
      </c>
      <c r="G5" s="57" t="s">
        <v>49</v>
      </c>
      <c r="H5" s="57" t="s">
        <v>50</v>
      </c>
      <c r="I5" s="57" t="s">
        <v>51</v>
      </c>
      <c r="J5" s="57" t="s">
        <v>52</v>
      </c>
      <c r="K5" s="57" t="s">
        <v>53</v>
      </c>
      <c r="L5" s="57" t="s">
        <v>54</v>
      </c>
      <c r="M5" s="57" t="s">
        <v>55</v>
      </c>
      <c r="N5" s="57" t="s">
        <v>56</v>
      </c>
      <c r="O5" s="57" t="s">
        <v>57</v>
      </c>
      <c r="P5" s="57" t="s">
        <v>58</v>
      </c>
      <c r="Q5" s="15"/>
      <c r="R5" s="57" t="s">
        <v>41</v>
      </c>
      <c r="S5" s="58"/>
    </row>
    <row r="6" spans="1:19" s="158" customFormat="1" ht="11.1" customHeight="1" x14ac:dyDescent="0.25">
      <c r="A6" s="59"/>
      <c r="B6" s="227"/>
      <c r="C6" s="228"/>
      <c r="D6" s="56" t="s">
        <v>42</v>
      </c>
      <c r="E6" s="60"/>
      <c r="F6" s="60"/>
      <c r="G6" s="60">
        <v>100</v>
      </c>
      <c r="H6" s="60">
        <v>100</v>
      </c>
      <c r="I6" s="60">
        <v>95</v>
      </c>
      <c r="J6" s="60">
        <v>100</v>
      </c>
      <c r="K6" s="60">
        <v>90</v>
      </c>
      <c r="L6" s="60">
        <v>85</v>
      </c>
      <c r="M6" s="60">
        <v>40</v>
      </c>
      <c r="N6" s="60">
        <v>40</v>
      </c>
      <c r="O6" s="60">
        <v>40</v>
      </c>
      <c r="P6" s="60">
        <v>100</v>
      </c>
      <c r="Q6" s="15"/>
      <c r="R6" s="60">
        <f>AVERAGE(E6:P6)</f>
        <v>79</v>
      </c>
      <c r="S6" s="61" t="s">
        <v>43</v>
      </c>
    </row>
    <row r="7" spans="1:19" s="158" customFormat="1" ht="11.1" customHeight="1" x14ac:dyDescent="0.25">
      <c r="A7" s="59"/>
      <c r="B7" s="229"/>
      <c r="C7" s="230"/>
      <c r="D7" s="56" t="s">
        <v>44</v>
      </c>
      <c r="E7" s="62" t="s">
        <v>45</v>
      </c>
      <c r="F7" s="62" t="s">
        <v>45</v>
      </c>
      <c r="G7" s="62"/>
      <c r="H7" s="62"/>
      <c r="I7" s="62"/>
      <c r="J7" s="63"/>
      <c r="K7" s="63"/>
      <c r="L7" s="63"/>
      <c r="M7" s="63"/>
      <c r="N7" s="63"/>
      <c r="O7" s="63"/>
      <c r="P7" s="63"/>
      <c r="Q7" s="64"/>
      <c r="R7" s="60">
        <f>AVERAGE(E6:J6)</f>
        <v>98.75</v>
      </c>
      <c r="S7" s="61" t="s">
        <v>46</v>
      </c>
    </row>
    <row r="8" spans="1:19" s="158" customFormat="1" ht="11.1" customHeight="1" x14ac:dyDescent="0.25">
      <c r="A8" s="59"/>
      <c r="B8" s="52"/>
      <c r="C8" s="15"/>
      <c r="D8" s="66"/>
      <c r="E8" s="66"/>
      <c r="F8" s="66"/>
      <c r="G8" s="6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54"/>
    </row>
    <row r="9" spans="1:19" s="158" customFormat="1" ht="11.1" customHeight="1" x14ac:dyDescent="0.25">
      <c r="A9" s="55"/>
      <c r="B9" s="225" t="s">
        <v>118</v>
      </c>
      <c r="C9" s="226"/>
      <c r="D9" s="56" t="s">
        <v>28</v>
      </c>
      <c r="E9" s="57" t="s">
        <v>60</v>
      </c>
      <c r="F9" s="57" t="s">
        <v>61</v>
      </c>
      <c r="G9" s="57" t="s">
        <v>62</v>
      </c>
      <c r="H9" s="57" t="s">
        <v>63</v>
      </c>
      <c r="I9" s="57" t="s">
        <v>64</v>
      </c>
      <c r="J9" s="57" t="s">
        <v>65</v>
      </c>
      <c r="K9" s="57" t="s">
        <v>66</v>
      </c>
      <c r="L9" s="57" t="s">
        <v>67</v>
      </c>
      <c r="M9" s="57" t="s">
        <v>68</v>
      </c>
      <c r="N9" s="57" t="s">
        <v>56</v>
      </c>
      <c r="O9" s="57" t="s">
        <v>69</v>
      </c>
      <c r="P9" s="57" t="s">
        <v>70</v>
      </c>
      <c r="Q9" s="15"/>
      <c r="R9" s="57" t="s">
        <v>41</v>
      </c>
      <c r="S9" s="58"/>
    </row>
    <row r="10" spans="1:19" s="158" customFormat="1" ht="11.1" customHeight="1" x14ac:dyDescent="0.25">
      <c r="A10" s="59"/>
      <c r="B10" s="227"/>
      <c r="C10" s="228"/>
      <c r="D10" s="56" t="s">
        <v>42</v>
      </c>
      <c r="E10" s="60"/>
      <c r="F10" s="60"/>
      <c r="G10" s="60"/>
      <c r="H10" s="60">
        <v>100</v>
      </c>
      <c r="I10" s="60">
        <v>70</v>
      </c>
      <c r="J10" s="60">
        <v>70</v>
      </c>
      <c r="K10" s="60">
        <v>100</v>
      </c>
      <c r="L10" s="60">
        <v>80</v>
      </c>
      <c r="M10" s="60">
        <v>90</v>
      </c>
      <c r="N10" s="60">
        <v>90</v>
      </c>
      <c r="O10" s="60">
        <v>60</v>
      </c>
      <c r="P10" s="60"/>
      <c r="Q10" s="15"/>
      <c r="R10" s="60">
        <f>AVERAGE(E10:P10)</f>
        <v>82.5</v>
      </c>
      <c r="S10" s="61" t="s">
        <v>43</v>
      </c>
    </row>
    <row r="11" spans="1:19" s="158" customFormat="1" ht="11.1" customHeight="1" x14ac:dyDescent="0.25">
      <c r="A11" s="59"/>
      <c r="B11" s="229"/>
      <c r="C11" s="230"/>
      <c r="D11" s="56" t="s">
        <v>44</v>
      </c>
      <c r="E11" s="62" t="s">
        <v>45</v>
      </c>
      <c r="F11" s="62" t="s">
        <v>45</v>
      </c>
      <c r="G11" s="62" t="s">
        <v>45</v>
      </c>
      <c r="H11" s="62"/>
      <c r="I11" s="62"/>
      <c r="J11" s="63"/>
      <c r="K11" s="63" t="s">
        <v>317</v>
      </c>
      <c r="L11" s="63"/>
      <c r="M11" s="63" t="s">
        <v>317</v>
      </c>
      <c r="N11" s="63"/>
      <c r="O11" s="63"/>
      <c r="P11" s="62" t="s">
        <v>45</v>
      </c>
      <c r="Q11" s="64"/>
      <c r="R11" s="60">
        <f>AVERAGE(E10:J10)</f>
        <v>80</v>
      </c>
      <c r="S11" s="61" t="s">
        <v>46</v>
      </c>
    </row>
    <row r="12" spans="1:19" s="158" customFormat="1" ht="11.1" customHeight="1" x14ac:dyDescent="0.25">
      <c r="A12" s="59"/>
      <c r="B12" s="55"/>
      <c r="C12" s="59"/>
      <c r="D12" s="59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59"/>
      <c r="R12" s="59"/>
      <c r="S12" s="59"/>
    </row>
    <row r="13" spans="1:19" s="158" customFormat="1" ht="11.1" customHeight="1" x14ac:dyDescent="0.25">
      <c r="A13" s="55"/>
      <c r="B13" s="225" t="s">
        <v>119</v>
      </c>
      <c r="C13" s="226"/>
      <c r="D13" s="56" t="s">
        <v>28</v>
      </c>
      <c r="E13" s="57" t="s">
        <v>71</v>
      </c>
      <c r="F13" s="57" t="s">
        <v>72</v>
      </c>
      <c r="G13" s="57" t="s">
        <v>73</v>
      </c>
      <c r="H13" s="57" t="s">
        <v>74</v>
      </c>
      <c r="I13" s="57" t="s">
        <v>75</v>
      </c>
      <c r="J13" s="57" t="s">
        <v>76</v>
      </c>
      <c r="K13" s="57" t="s">
        <v>77</v>
      </c>
      <c r="L13" s="57" t="s">
        <v>78</v>
      </c>
      <c r="M13" s="57" t="s">
        <v>79</v>
      </c>
      <c r="N13" s="57" t="s">
        <v>80</v>
      </c>
      <c r="O13" s="57" t="s">
        <v>81</v>
      </c>
      <c r="P13" s="57" t="s">
        <v>82</v>
      </c>
      <c r="Q13" s="15"/>
      <c r="R13" s="57" t="s">
        <v>41</v>
      </c>
      <c r="S13" s="58"/>
    </row>
    <row r="14" spans="1:19" s="158" customFormat="1" ht="11.1" customHeight="1" x14ac:dyDescent="0.25">
      <c r="A14" s="59"/>
      <c r="B14" s="227"/>
      <c r="C14" s="228"/>
      <c r="D14" s="56" t="s">
        <v>42</v>
      </c>
      <c r="E14" s="60"/>
      <c r="F14" s="60"/>
      <c r="G14" s="60">
        <v>40</v>
      </c>
      <c r="H14" s="60">
        <v>30</v>
      </c>
      <c r="I14" s="60">
        <v>30</v>
      </c>
      <c r="J14" s="60">
        <v>40</v>
      </c>
      <c r="K14" s="60">
        <v>40</v>
      </c>
      <c r="L14" s="60">
        <v>40</v>
      </c>
      <c r="M14" s="60">
        <v>50</v>
      </c>
      <c r="N14" s="60">
        <v>50</v>
      </c>
      <c r="O14" s="60">
        <v>50</v>
      </c>
      <c r="P14" s="60">
        <v>60</v>
      </c>
      <c r="Q14" s="15"/>
      <c r="R14" s="60">
        <f>AVERAGE(E14:P14)</f>
        <v>43</v>
      </c>
      <c r="S14" s="61" t="s">
        <v>43</v>
      </c>
    </row>
    <row r="15" spans="1:19" s="158" customFormat="1" ht="11.1" customHeight="1" x14ac:dyDescent="0.25">
      <c r="A15" s="59"/>
      <c r="B15" s="229"/>
      <c r="C15" s="230"/>
      <c r="D15" s="56" t="s">
        <v>44</v>
      </c>
      <c r="E15" s="62" t="s">
        <v>45</v>
      </c>
      <c r="F15" s="62" t="s">
        <v>45</v>
      </c>
      <c r="G15" s="62"/>
      <c r="H15" s="62"/>
      <c r="I15" s="62"/>
      <c r="J15" s="63" t="s">
        <v>83</v>
      </c>
      <c r="K15" s="63" t="s">
        <v>289</v>
      </c>
      <c r="L15" s="63" t="s">
        <v>289</v>
      </c>
      <c r="M15" s="63" t="s">
        <v>289</v>
      </c>
      <c r="N15" s="63" t="s">
        <v>83</v>
      </c>
      <c r="O15" s="63" t="s">
        <v>83</v>
      </c>
      <c r="P15" s="63" t="s">
        <v>83</v>
      </c>
      <c r="Q15" s="64"/>
      <c r="R15" s="60">
        <f>AVERAGE(E14:J14)</f>
        <v>35</v>
      </c>
      <c r="S15" s="61" t="s">
        <v>46</v>
      </c>
    </row>
    <row r="16" spans="1:19" s="158" customFormat="1" ht="11.1" customHeight="1" x14ac:dyDescent="0.25">
      <c r="A16" s="59"/>
      <c r="B16" s="55"/>
      <c r="C16" s="59"/>
      <c r="D16" s="59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59"/>
      <c r="R16" s="59"/>
      <c r="S16" s="59"/>
    </row>
    <row r="17" spans="1:19" s="158" customFormat="1" ht="11.1" customHeight="1" x14ac:dyDescent="0.25">
      <c r="A17" s="55"/>
      <c r="B17" s="225" t="s">
        <v>122</v>
      </c>
      <c r="C17" s="226"/>
      <c r="D17" s="56" t="s">
        <v>28</v>
      </c>
      <c r="E17" s="57" t="s">
        <v>85</v>
      </c>
      <c r="F17" s="57" t="s">
        <v>86</v>
      </c>
      <c r="G17" s="57" t="s">
        <v>87</v>
      </c>
      <c r="H17" s="57" t="s">
        <v>88</v>
      </c>
      <c r="I17" s="57" t="s">
        <v>89</v>
      </c>
      <c r="J17" s="57" t="s">
        <v>90</v>
      </c>
      <c r="K17" s="57" t="s">
        <v>91</v>
      </c>
      <c r="L17" s="57" t="s">
        <v>92</v>
      </c>
      <c r="M17" s="57" t="s">
        <v>93</v>
      </c>
      <c r="N17" s="57" t="s">
        <v>94</v>
      </c>
      <c r="O17" s="57" t="s">
        <v>95</v>
      </c>
      <c r="P17" s="57" t="s">
        <v>96</v>
      </c>
      <c r="Q17" s="15"/>
      <c r="R17" s="57" t="s">
        <v>41</v>
      </c>
      <c r="S17" s="58"/>
    </row>
    <row r="18" spans="1:19" s="158" customFormat="1" ht="11.1" customHeight="1" x14ac:dyDescent="0.25">
      <c r="A18" s="59"/>
      <c r="B18" s="227"/>
      <c r="C18" s="228"/>
      <c r="D18" s="56" t="s">
        <v>42</v>
      </c>
      <c r="E18" s="60" t="s">
        <v>16</v>
      </c>
      <c r="F18" s="60"/>
      <c r="G18" s="60">
        <v>50</v>
      </c>
      <c r="H18" s="60">
        <v>40</v>
      </c>
      <c r="I18" s="60">
        <v>45</v>
      </c>
      <c r="J18" s="60">
        <v>40</v>
      </c>
      <c r="K18" s="60">
        <v>40</v>
      </c>
      <c r="L18" s="60">
        <v>40</v>
      </c>
      <c r="M18" s="60">
        <v>40</v>
      </c>
      <c r="N18" s="60">
        <v>35</v>
      </c>
      <c r="O18" s="60">
        <v>40</v>
      </c>
      <c r="P18" s="60"/>
      <c r="Q18" s="15"/>
      <c r="R18" s="60">
        <f>AVERAGE(E18:P18)</f>
        <v>41.111111111111114</v>
      </c>
      <c r="S18" s="61" t="s">
        <v>43</v>
      </c>
    </row>
    <row r="19" spans="1:19" s="158" customFormat="1" ht="11.1" customHeight="1" x14ac:dyDescent="0.25">
      <c r="A19" s="59"/>
      <c r="B19" s="229"/>
      <c r="C19" s="230"/>
      <c r="D19" s="56" t="s">
        <v>44</v>
      </c>
      <c r="E19" s="62" t="s">
        <v>177</v>
      </c>
      <c r="F19" s="62" t="s">
        <v>45</v>
      </c>
      <c r="G19" s="62" t="s">
        <v>177</v>
      </c>
      <c r="H19" s="62" t="s">
        <v>121</v>
      </c>
      <c r="I19" s="62" t="s">
        <v>121</v>
      </c>
      <c r="J19" s="63" t="s">
        <v>121</v>
      </c>
      <c r="K19" s="63" t="s">
        <v>121</v>
      </c>
      <c r="L19" s="63" t="s">
        <v>121</v>
      </c>
      <c r="M19" s="63" t="s">
        <v>121</v>
      </c>
      <c r="N19" s="63" t="s">
        <v>16</v>
      </c>
      <c r="O19" s="63" t="s">
        <v>16</v>
      </c>
      <c r="P19" s="62" t="s">
        <v>45</v>
      </c>
      <c r="Q19" s="64"/>
      <c r="R19" s="60">
        <f>AVERAGE(E18:J18)</f>
        <v>43.75</v>
      </c>
      <c r="S19" s="61" t="s">
        <v>46</v>
      </c>
    </row>
    <row r="20" spans="1:19" s="158" customFormat="1" ht="11.1" customHeight="1" x14ac:dyDescent="0.25">
      <c r="A20" s="59"/>
      <c r="B20" s="15"/>
      <c r="C20" s="15"/>
      <c r="D20" s="15"/>
      <c r="E20" s="15"/>
      <c r="F20" s="15"/>
      <c r="G20" s="16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158" customFormat="1" ht="11.1" customHeight="1" x14ac:dyDescent="0.25">
      <c r="A21" s="55"/>
      <c r="B21" s="225" t="s">
        <v>128</v>
      </c>
      <c r="C21" s="226"/>
      <c r="D21" s="56" t="s">
        <v>28</v>
      </c>
      <c r="E21" s="57" t="s">
        <v>124</v>
      </c>
      <c r="F21" s="57" t="s">
        <v>125</v>
      </c>
      <c r="G21" s="57" t="s">
        <v>126</v>
      </c>
      <c r="H21" s="57" t="s">
        <v>127</v>
      </c>
      <c r="I21" s="57" t="s">
        <v>129</v>
      </c>
      <c r="J21" s="57" t="s">
        <v>130</v>
      </c>
      <c r="K21" s="57" t="s">
        <v>131</v>
      </c>
      <c r="L21" s="57" t="s">
        <v>132</v>
      </c>
      <c r="M21" s="57" t="s">
        <v>133</v>
      </c>
      <c r="N21" s="57" t="s">
        <v>134</v>
      </c>
      <c r="O21" s="57" t="s">
        <v>135</v>
      </c>
      <c r="P21" s="57" t="s">
        <v>136</v>
      </c>
      <c r="Q21" s="15"/>
      <c r="R21" s="57" t="s">
        <v>41</v>
      </c>
      <c r="S21" s="58"/>
    </row>
    <row r="22" spans="1:19" s="158" customFormat="1" ht="11.1" customHeight="1" x14ac:dyDescent="0.25">
      <c r="A22" s="59"/>
      <c r="B22" s="227"/>
      <c r="C22" s="228"/>
      <c r="D22" s="56" t="s">
        <v>42</v>
      </c>
      <c r="E22" s="60"/>
      <c r="F22" s="60"/>
      <c r="G22" s="60">
        <v>55</v>
      </c>
      <c r="H22" s="60">
        <v>55</v>
      </c>
      <c r="I22" s="60">
        <v>50</v>
      </c>
      <c r="J22" s="60">
        <v>40</v>
      </c>
      <c r="K22" s="60">
        <v>40</v>
      </c>
      <c r="L22" s="60">
        <v>45</v>
      </c>
      <c r="M22" s="60">
        <v>45</v>
      </c>
      <c r="N22" s="60">
        <v>45</v>
      </c>
      <c r="O22" s="60">
        <v>40</v>
      </c>
      <c r="P22" s="60">
        <v>40</v>
      </c>
      <c r="Q22" s="15"/>
      <c r="R22" s="60">
        <f>AVERAGE(E22:P22)</f>
        <v>45.5</v>
      </c>
      <c r="S22" s="61" t="s">
        <v>43</v>
      </c>
    </row>
    <row r="23" spans="1:19" s="158" customFormat="1" ht="11.1" customHeight="1" x14ac:dyDescent="0.25">
      <c r="A23" s="59"/>
      <c r="B23" s="229"/>
      <c r="C23" s="230"/>
      <c r="D23" s="56" t="s">
        <v>44</v>
      </c>
      <c r="E23" s="62" t="s">
        <v>45</v>
      </c>
      <c r="F23" s="62" t="s">
        <v>45</v>
      </c>
      <c r="G23" s="62" t="s">
        <v>390</v>
      </c>
      <c r="H23" s="62" t="s">
        <v>121</v>
      </c>
      <c r="I23" s="63" t="s">
        <v>121</v>
      </c>
      <c r="J23" s="63" t="s">
        <v>121</v>
      </c>
      <c r="K23" s="62" t="s">
        <v>121</v>
      </c>
      <c r="L23" s="62" t="s">
        <v>121</v>
      </c>
      <c r="M23" s="62" t="s">
        <v>121</v>
      </c>
      <c r="N23" s="63" t="s">
        <v>121</v>
      </c>
      <c r="O23" s="63" t="s">
        <v>121</v>
      </c>
      <c r="P23" s="63" t="s">
        <v>121</v>
      </c>
      <c r="Q23" s="64"/>
      <c r="R23" s="60">
        <f>AVERAGE(E22:J22)</f>
        <v>50</v>
      </c>
      <c r="S23" s="61" t="s">
        <v>46</v>
      </c>
    </row>
    <row r="24" spans="1:19" s="158" customFormat="1" ht="11.1" customHeight="1" x14ac:dyDescent="0.25">
      <c r="A24" s="59"/>
      <c r="B24" s="15"/>
      <c r="C24" s="15"/>
      <c r="D24" s="15"/>
      <c r="E24" s="15"/>
      <c r="F24" s="15"/>
      <c r="G24" s="16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58" customFormat="1" ht="11.1" customHeight="1" x14ac:dyDescent="0.25">
      <c r="A25" s="55"/>
      <c r="B25" s="231" t="s">
        <v>295</v>
      </c>
      <c r="C25" s="231"/>
      <c r="D25" s="56" t="s">
        <v>28</v>
      </c>
      <c r="E25" s="57" t="s">
        <v>296</v>
      </c>
      <c r="F25" s="57" t="s">
        <v>297</v>
      </c>
      <c r="G25" s="57" t="s">
        <v>298</v>
      </c>
      <c r="H25" s="57" t="s">
        <v>299</v>
      </c>
      <c r="I25" s="57" t="s">
        <v>300</v>
      </c>
      <c r="J25" s="57" t="s">
        <v>301</v>
      </c>
      <c r="K25" s="57" t="s">
        <v>302</v>
      </c>
      <c r="L25" s="57" t="s">
        <v>303</v>
      </c>
      <c r="M25" s="57" t="s">
        <v>304</v>
      </c>
      <c r="N25" s="57" t="s">
        <v>305</v>
      </c>
      <c r="O25" s="57" t="s">
        <v>306</v>
      </c>
      <c r="P25" s="57" t="s">
        <v>307</v>
      </c>
      <c r="Q25" s="15"/>
      <c r="R25" s="150" t="s">
        <v>41</v>
      </c>
      <c r="S25" s="58"/>
    </row>
    <row r="26" spans="1:19" s="158" customFormat="1" ht="11.1" customHeight="1" x14ac:dyDescent="0.25">
      <c r="A26" s="59"/>
      <c r="B26" s="231"/>
      <c r="C26" s="231"/>
      <c r="D26" s="56" t="s">
        <v>42</v>
      </c>
      <c r="E26" s="60">
        <v>20</v>
      </c>
      <c r="F26" s="60">
        <v>30</v>
      </c>
      <c r="G26" s="60">
        <v>20</v>
      </c>
      <c r="H26" s="60">
        <v>50</v>
      </c>
      <c r="I26" s="60">
        <v>40</v>
      </c>
      <c r="J26" s="60">
        <v>40</v>
      </c>
      <c r="K26" s="60">
        <v>40</v>
      </c>
      <c r="L26" s="60">
        <v>40</v>
      </c>
      <c r="M26" s="60">
        <v>40</v>
      </c>
      <c r="N26" s="60">
        <v>40</v>
      </c>
      <c r="O26" s="60">
        <v>40</v>
      </c>
      <c r="P26" s="60">
        <v>40</v>
      </c>
      <c r="Q26" s="15"/>
      <c r="R26" s="60">
        <f>AVERAGE(E26:P26)</f>
        <v>36.666666666666664</v>
      </c>
      <c r="S26" s="61" t="s">
        <v>43</v>
      </c>
    </row>
    <row r="27" spans="1:19" s="158" customFormat="1" ht="11.1" customHeight="1" x14ac:dyDescent="0.25">
      <c r="A27" s="59"/>
      <c r="B27" s="231"/>
      <c r="C27" s="231"/>
      <c r="D27" s="56" t="s">
        <v>44</v>
      </c>
      <c r="E27" s="62" t="s">
        <v>121</v>
      </c>
      <c r="F27" s="62" t="s">
        <v>121</v>
      </c>
      <c r="G27" s="62" t="s">
        <v>121</v>
      </c>
      <c r="H27" s="62" t="s">
        <v>121</v>
      </c>
      <c r="I27" s="62" t="s">
        <v>200</v>
      </c>
      <c r="J27" s="63" t="s">
        <v>331</v>
      </c>
      <c r="K27" s="62" t="s">
        <v>200</v>
      </c>
      <c r="L27" s="62" t="s">
        <v>121</v>
      </c>
      <c r="M27" s="62" t="s">
        <v>121</v>
      </c>
      <c r="N27" s="62" t="s">
        <v>121</v>
      </c>
      <c r="O27" s="62" t="s">
        <v>144</v>
      </c>
      <c r="P27" s="62" t="s">
        <v>121</v>
      </c>
      <c r="Q27" s="64"/>
      <c r="R27" s="60">
        <f>AVERAGE(E26:J26)</f>
        <v>33.333333333333336</v>
      </c>
      <c r="S27" s="61" t="s">
        <v>46</v>
      </c>
    </row>
    <row r="28" spans="1:19" s="178" customFormat="1" ht="11.1" customHeight="1" x14ac:dyDescent="0.25">
      <c r="A28" s="59"/>
      <c r="B28" s="15"/>
      <c r="C28" s="15"/>
      <c r="D28" s="15"/>
      <c r="E28" s="15"/>
      <c r="F28" s="15"/>
      <c r="G28" s="16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78" customFormat="1" ht="11.1" customHeight="1" x14ac:dyDescent="0.25">
      <c r="A29" s="59"/>
      <c r="B29" s="231" t="s">
        <v>408</v>
      </c>
      <c r="C29" s="231"/>
      <c r="D29" s="56" t="s">
        <v>28</v>
      </c>
      <c r="E29" s="57" t="s">
        <v>411</v>
      </c>
      <c r="F29" s="57" t="s">
        <v>412</v>
      </c>
      <c r="G29" s="57" t="s">
        <v>413</v>
      </c>
      <c r="H29" s="57" t="s">
        <v>414</v>
      </c>
      <c r="I29" s="57" t="s">
        <v>415</v>
      </c>
      <c r="J29" s="57" t="s">
        <v>416</v>
      </c>
      <c r="K29" s="57" t="s">
        <v>417</v>
      </c>
      <c r="L29" s="57" t="s">
        <v>418</v>
      </c>
      <c r="M29" s="57" t="s">
        <v>419</v>
      </c>
      <c r="N29" s="57" t="s">
        <v>420</v>
      </c>
      <c r="O29" s="57" t="s">
        <v>421</v>
      </c>
      <c r="P29" s="57" t="s">
        <v>422</v>
      </c>
      <c r="Q29" s="15"/>
      <c r="R29" s="150" t="s">
        <v>41</v>
      </c>
      <c r="S29" s="58"/>
    </row>
    <row r="30" spans="1:19" s="178" customFormat="1" ht="11.1" customHeight="1" x14ac:dyDescent="0.25">
      <c r="A30" s="59"/>
      <c r="B30" s="231"/>
      <c r="C30" s="231"/>
      <c r="D30" s="56" t="s">
        <v>42</v>
      </c>
      <c r="E30" s="60">
        <v>50</v>
      </c>
      <c r="F30" s="60"/>
      <c r="G30" s="60">
        <v>25</v>
      </c>
      <c r="H30" s="60">
        <v>35</v>
      </c>
      <c r="I30" s="60">
        <v>30</v>
      </c>
      <c r="J30" s="60">
        <v>20</v>
      </c>
      <c r="K30" s="60">
        <v>20</v>
      </c>
      <c r="L30" s="60">
        <v>30</v>
      </c>
      <c r="M30" s="60">
        <v>25</v>
      </c>
      <c r="N30" s="60">
        <v>30</v>
      </c>
      <c r="O30" s="60">
        <v>30</v>
      </c>
      <c r="P30" s="60">
        <v>30</v>
      </c>
      <c r="Q30" s="15"/>
      <c r="R30" s="60">
        <f>AVERAGE(E30:P30)</f>
        <v>29.545454545454547</v>
      </c>
      <c r="S30" s="61" t="s">
        <v>43</v>
      </c>
    </row>
    <row r="31" spans="1:19" s="178" customFormat="1" ht="11.1" customHeight="1" x14ac:dyDescent="0.25">
      <c r="A31" s="59"/>
      <c r="B31" s="231"/>
      <c r="C31" s="231"/>
      <c r="D31" s="56" t="s">
        <v>44</v>
      </c>
      <c r="E31" s="62" t="s">
        <v>121</v>
      </c>
      <c r="F31" s="62" t="s">
        <v>45</v>
      </c>
      <c r="G31" s="62" t="s">
        <v>121</v>
      </c>
      <c r="H31" s="62" t="s">
        <v>121</v>
      </c>
      <c r="I31" s="62" t="s">
        <v>121</v>
      </c>
      <c r="J31" s="63" t="s">
        <v>121</v>
      </c>
      <c r="K31" s="62" t="s">
        <v>121</v>
      </c>
      <c r="L31" s="62" t="s">
        <v>121</v>
      </c>
      <c r="M31" s="62" t="s">
        <v>121</v>
      </c>
      <c r="N31" s="62" t="s">
        <v>428</v>
      </c>
      <c r="O31" s="62" t="s">
        <v>83</v>
      </c>
      <c r="P31" s="62" t="s">
        <v>83</v>
      </c>
      <c r="Q31" s="64"/>
      <c r="R31" s="60">
        <f>AVERAGE(E30:J30)</f>
        <v>32</v>
      </c>
      <c r="S31" s="61" t="s">
        <v>46</v>
      </c>
    </row>
    <row r="32" spans="1:19" s="181" customFormat="1" ht="11.1" customHeight="1" x14ac:dyDescent="0.25">
      <c r="A32" s="59"/>
      <c r="B32" s="182"/>
      <c r="C32" s="182"/>
      <c r="D32" s="59"/>
      <c r="E32" s="82"/>
      <c r="F32" s="82"/>
      <c r="G32" s="82"/>
      <c r="H32" s="82"/>
      <c r="I32" s="82"/>
      <c r="J32" s="83"/>
      <c r="K32" s="82"/>
      <c r="L32" s="82"/>
      <c r="M32" s="82"/>
      <c r="N32" s="82"/>
      <c r="O32" s="82"/>
      <c r="P32" s="82"/>
      <c r="Q32" s="81"/>
      <c r="R32" s="65"/>
      <c r="S32" s="61"/>
    </row>
    <row r="33" spans="1:39" s="181" customFormat="1" ht="11.1" customHeight="1" x14ac:dyDescent="0.25">
      <c r="A33" s="59"/>
      <c r="B33" s="231" t="s">
        <v>446</v>
      </c>
      <c r="C33" s="231"/>
      <c r="D33" s="56" t="s">
        <v>28</v>
      </c>
      <c r="E33" s="57" t="s">
        <v>434</v>
      </c>
      <c r="F33" s="57" t="s">
        <v>435</v>
      </c>
      <c r="G33" s="57" t="s">
        <v>436</v>
      </c>
      <c r="H33" s="57" t="s">
        <v>437</v>
      </c>
      <c r="I33" s="57" t="s">
        <v>438</v>
      </c>
      <c r="J33" s="57" t="s">
        <v>439</v>
      </c>
      <c r="K33" s="57" t="s">
        <v>440</v>
      </c>
      <c r="L33" s="57" t="s">
        <v>441</v>
      </c>
      <c r="M33" s="57" t="s">
        <v>442</v>
      </c>
      <c r="N33" s="57" t="s">
        <v>443</v>
      </c>
      <c r="O33" s="57" t="s">
        <v>444</v>
      </c>
      <c r="P33" s="57" t="s">
        <v>445</v>
      </c>
      <c r="Q33" s="15"/>
      <c r="R33" s="150" t="s">
        <v>41</v>
      </c>
      <c r="S33" s="58"/>
    </row>
    <row r="34" spans="1:39" s="181" customFormat="1" ht="11.1" customHeight="1" x14ac:dyDescent="0.25">
      <c r="A34" s="59"/>
      <c r="B34" s="231"/>
      <c r="C34" s="231"/>
      <c r="D34" s="56" t="s">
        <v>42</v>
      </c>
      <c r="E34" s="60"/>
      <c r="F34" s="60">
        <v>30</v>
      </c>
      <c r="G34" s="60">
        <v>40</v>
      </c>
      <c r="H34" s="60">
        <v>25</v>
      </c>
      <c r="I34" s="60">
        <v>20</v>
      </c>
      <c r="J34" s="60">
        <v>15</v>
      </c>
      <c r="K34" s="60">
        <v>30</v>
      </c>
      <c r="L34" s="60">
        <v>30</v>
      </c>
      <c r="M34" s="60">
        <v>30</v>
      </c>
      <c r="N34" s="60">
        <v>40</v>
      </c>
      <c r="O34" s="60">
        <v>25</v>
      </c>
      <c r="P34" s="60">
        <v>30</v>
      </c>
      <c r="Q34" s="15"/>
      <c r="R34" s="60">
        <f>AVERAGE(E34:P34)</f>
        <v>28.636363636363637</v>
      </c>
      <c r="S34" s="61" t="s">
        <v>43</v>
      </c>
    </row>
    <row r="35" spans="1:39" s="181" customFormat="1" ht="11.1" customHeight="1" x14ac:dyDescent="0.25">
      <c r="A35" s="59"/>
      <c r="B35" s="231"/>
      <c r="C35" s="231"/>
      <c r="D35" s="56" t="s">
        <v>44</v>
      </c>
      <c r="E35" s="62" t="s">
        <v>45</v>
      </c>
      <c r="F35" s="62" t="s">
        <v>83</v>
      </c>
      <c r="G35" s="62" t="s">
        <v>83</v>
      </c>
      <c r="H35" s="62" t="s">
        <v>121</v>
      </c>
      <c r="I35" s="62" t="s">
        <v>121</v>
      </c>
      <c r="J35" s="63" t="s">
        <v>121</v>
      </c>
      <c r="K35" s="62" t="s">
        <v>121</v>
      </c>
      <c r="L35" s="62" t="s">
        <v>83</v>
      </c>
      <c r="M35" s="62" t="s">
        <v>83</v>
      </c>
      <c r="N35" s="62" t="s">
        <v>83</v>
      </c>
      <c r="O35" s="62" t="s">
        <v>83</v>
      </c>
      <c r="P35" s="62" t="s">
        <v>293</v>
      </c>
      <c r="Q35" s="64"/>
      <c r="R35" s="60">
        <f>AVERAGE(E34:J34)</f>
        <v>26</v>
      </c>
      <c r="S35" s="61" t="s">
        <v>46</v>
      </c>
    </row>
    <row r="36" spans="1:39" s="185" customFormat="1" ht="11.1" customHeight="1" x14ac:dyDescent="0.25">
      <c r="A36" s="59"/>
      <c r="B36" s="189"/>
      <c r="C36" s="189"/>
      <c r="D36" s="59"/>
      <c r="E36" s="82"/>
      <c r="F36" s="82"/>
      <c r="G36" s="82"/>
      <c r="H36" s="82"/>
      <c r="I36" s="82"/>
      <c r="J36" s="83"/>
      <c r="K36" s="82"/>
      <c r="L36" s="82"/>
      <c r="M36" s="82"/>
      <c r="N36" s="82"/>
      <c r="O36" s="82"/>
      <c r="P36" s="82"/>
      <c r="Q36" s="81"/>
      <c r="R36" s="65"/>
      <c r="S36" s="85"/>
    </row>
    <row r="37" spans="1:39" s="188" customFormat="1" ht="11.1" customHeight="1" x14ac:dyDescent="0.25">
      <c r="A37" s="59"/>
      <c r="B37" s="231" t="s">
        <v>465</v>
      </c>
      <c r="C37" s="231"/>
      <c r="D37" s="56" t="s">
        <v>28</v>
      </c>
      <c r="E37" s="57" t="s">
        <v>466</v>
      </c>
      <c r="F37" s="57" t="s">
        <v>467</v>
      </c>
      <c r="G37" s="57" t="s">
        <v>468</v>
      </c>
      <c r="H37" s="57" t="s">
        <v>469</v>
      </c>
      <c r="I37" s="57" t="s">
        <v>470</v>
      </c>
      <c r="J37" s="57" t="s">
        <v>471</v>
      </c>
      <c r="K37" s="57" t="s">
        <v>472</v>
      </c>
      <c r="L37" s="57" t="s">
        <v>473</v>
      </c>
      <c r="M37" s="57" t="s">
        <v>474</v>
      </c>
      <c r="N37" s="57" t="s">
        <v>475</v>
      </c>
      <c r="O37" s="57" t="s">
        <v>476</v>
      </c>
      <c r="P37" s="57" t="s">
        <v>477</v>
      </c>
      <c r="Q37" s="15"/>
      <c r="R37" s="150" t="s">
        <v>41</v>
      </c>
      <c r="S37" s="58"/>
    </row>
    <row r="38" spans="1:39" s="188" customFormat="1" ht="11.1" customHeight="1" x14ac:dyDescent="0.25">
      <c r="A38" s="59"/>
      <c r="B38" s="231"/>
      <c r="C38" s="231"/>
      <c r="D38" s="56" t="s">
        <v>42</v>
      </c>
      <c r="E38" s="60"/>
      <c r="F38" s="60"/>
      <c r="G38" s="60">
        <v>40</v>
      </c>
      <c r="H38" s="60">
        <v>35</v>
      </c>
      <c r="I38" s="60">
        <v>45</v>
      </c>
      <c r="J38" s="60">
        <v>40</v>
      </c>
      <c r="K38" s="60">
        <v>50</v>
      </c>
      <c r="L38" s="60">
        <v>50</v>
      </c>
      <c r="M38" s="60">
        <v>40</v>
      </c>
      <c r="N38" s="60">
        <v>40</v>
      </c>
      <c r="O38" s="60">
        <v>50</v>
      </c>
      <c r="P38" s="60">
        <v>30</v>
      </c>
      <c r="Q38" s="15"/>
      <c r="R38" s="60">
        <f>AVERAGE(E38:P38)</f>
        <v>42</v>
      </c>
      <c r="S38" s="61" t="s">
        <v>43</v>
      </c>
    </row>
    <row r="39" spans="1:39" s="188" customFormat="1" ht="11.1" customHeight="1" x14ac:dyDescent="0.25">
      <c r="A39" s="59"/>
      <c r="B39" s="231"/>
      <c r="C39" s="231"/>
      <c r="D39" s="56" t="s">
        <v>44</v>
      </c>
      <c r="E39" s="62" t="s">
        <v>45</v>
      </c>
      <c r="F39" s="62" t="s">
        <v>45</v>
      </c>
      <c r="G39" s="62" t="s">
        <v>83</v>
      </c>
      <c r="H39" s="62" t="s">
        <v>83</v>
      </c>
      <c r="I39" s="62" t="s">
        <v>83</v>
      </c>
      <c r="J39" s="63" t="s">
        <v>293</v>
      </c>
      <c r="K39" s="62" t="s">
        <v>293</v>
      </c>
      <c r="L39" s="62" t="s">
        <v>121</v>
      </c>
      <c r="M39" s="62" t="s">
        <v>83</v>
      </c>
      <c r="N39" s="62" t="s">
        <v>293</v>
      </c>
      <c r="O39" s="62" t="s">
        <v>83</v>
      </c>
      <c r="P39" s="62" t="s">
        <v>83</v>
      </c>
      <c r="Q39" s="64"/>
      <c r="R39" s="60">
        <f>AVERAGE(E38:J38)</f>
        <v>40</v>
      </c>
      <c r="S39" s="61" t="s">
        <v>46</v>
      </c>
    </row>
    <row r="40" spans="1:39" s="181" customFormat="1" ht="11.1" customHeight="1" x14ac:dyDescent="0.25">
      <c r="A40" s="59"/>
      <c r="B40" s="182"/>
      <c r="C40" s="182"/>
      <c r="D40" s="59"/>
      <c r="E40" s="82"/>
      <c r="F40" s="82"/>
      <c r="G40" s="82"/>
      <c r="H40" s="82"/>
      <c r="I40" s="82"/>
      <c r="J40" s="83"/>
      <c r="K40" s="82"/>
      <c r="L40" s="82"/>
      <c r="M40" s="82"/>
      <c r="N40" s="82"/>
      <c r="O40" s="82"/>
      <c r="P40" s="82"/>
      <c r="Q40" s="81"/>
      <c r="R40" s="65"/>
      <c r="S40" s="61"/>
    </row>
    <row r="41" spans="1:39" s="158" customFormat="1" ht="11.1" customHeight="1" x14ac:dyDescent="0.25">
      <c r="G41" s="162"/>
      <c r="L41" s="152"/>
      <c r="M41" s="152"/>
    </row>
    <row r="42" spans="1:39" ht="20.100000000000001" customHeight="1" x14ac:dyDescent="0.25">
      <c r="A42" s="147" t="s">
        <v>315</v>
      </c>
      <c r="B42" s="10"/>
      <c r="C42" s="10"/>
      <c r="D42" s="10"/>
      <c r="E42" s="10"/>
      <c r="F42" s="10"/>
      <c r="G42" s="159"/>
      <c r="H42" s="8"/>
      <c r="I42" s="8"/>
      <c r="J42" s="8"/>
      <c r="K42" s="8"/>
      <c r="L42" s="7"/>
      <c r="M42" s="7"/>
      <c r="N42" s="8"/>
      <c r="O42" s="8"/>
      <c r="P42" s="8"/>
      <c r="Q42" s="8"/>
      <c r="R42" s="8"/>
      <c r="S42" s="8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10.5" customHeight="1" x14ac:dyDescent="0.25">
      <c r="A43" s="215"/>
      <c r="B43" s="215"/>
      <c r="C43" s="10"/>
      <c r="D43" s="14" t="s">
        <v>26</v>
      </c>
      <c r="E43" s="10"/>
      <c r="F43" s="10"/>
      <c r="G43" s="159"/>
      <c r="H43" s="8"/>
      <c r="I43" s="8"/>
      <c r="J43" s="8"/>
      <c r="K43" s="8"/>
      <c r="L43" s="7"/>
      <c r="M43" s="7"/>
      <c r="N43" s="8"/>
      <c r="O43" s="8"/>
      <c r="P43" s="8"/>
      <c r="Q43" s="8"/>
      <c r="R43" s="8"/>
      <c r="S43" s="149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11.1" customHeight="1" x14ac:dyDescent="0.25">
      <c r="A44" s="2"/>
      <c r="B44" s="3"/>
      <c r="C44" s="2"/>
      <c r="D44" s="1"/>
      <c r="E44" s="1"/>
      <c r="F44" s="1"/>
      <c r="G44" s="160"/>
      <c r="H44" s="1"/>
      <c r="I44" s="1"/>
      <c r="J44" s="1"/>
      <c r="K44" s="1"/>
      <c r="L44" s="7"/>
      <c r="M44" s="7"/>
      <c r="N44" s="1"/>
      <c r="O44" s="1"/>
      <c r="P44" s="1"/>
      <c r="Q44" s="1"/>
      <c r="R44" s="1"/>
      <c r="S44" s="4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11.1" customHeight="1" x14ac:dyDescent="0.25">
      <c r="A45" s="55"/>
      <c r="B45" s="225" t="s">
        <v>116</v>
      </c>
      <c r="C45" s="226"/>
      <c r="D45" s="56" t="s">
        <v>28</v>
      </c>
      <c r="E45" s="57" t="s">
        <v>29</v>
      </c>
      <c r="F45" s="57" t="s">
        <v>30</v>
      </c>
      <c r="G45" s="57" t="s">
        <v>31</v>
      </c>
      <c r="H45" s="57" t="s">
        <v>32</v>
      </c>
      <c r="I45" s="57" t="s">
        <v>33</v>
      </c>
      <c r="J45" s="57" t="s">
        <v>34</v>
      </c>
      <c r="K45" s="57" t="s">
        <v>35</v>
      </c>
      <c r="L45" s="57" t="s">
        <v>36</v>
      </c>
      <c r="M45" s="57" t="s">
        <v>37</v>
      </c>
      <c r="N45" s="57" t="s">
        <v>38</v>
      </c>
      <c r="O45" s="57" t="s">
        <v>39</v>
      </c>
      <c r="P45" s="57" t="s">
        <v>40</v>
      </c>
      <c r="Q45" s="15"/>
      <c r="R45" s="57" t="s">
        <v>41</v>
      </c>
      <c r="S45" s="58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11.1" customHeight="1" x14ac:dyDescent="0.25">
      <c r="A46" s="59"/>
      <c r="B46" s="227"/>
      <c r="C46" s="228"/>
      <c r="D46" s="56" t="s">
        <v>42</v>
      </c>
      <c r="E46" s="60"/>
      <c r="F46" s="60"/>
      <c r="G46" s="60"/>
      <c r="H46" s="60"/>
      <c r="I46" s="60"/>
      <c r="J46" s="60">
        <v>100</v>
      </c>
      <c r="K46" s="60">
        <v>75</v>
      </c>
      <c r="L46" s="60"/>
      <c r="M46" s="60"/>
      <c r="N46" s="60">
        <v>90</v>
      </c>
      <c r="O46" s="60">
        <v>90</v>
      </c>
      <c r="P46" s="60"/>
      <c r="Q46" s="15"/>
      <c r="R46" s="60">
        <f>AVERAGE(E46:P46)</f>
        <v>88.75</v>
      </c>
      <c r="S46" s="61" t="s">
        <v>43</v>
      </c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11.1" customHeight="1" x14ac:dyDescent="0.25">
      <c r="A47" s="59"/>
      <c r="B47" s="229"/>
      <c r="C47" s="230"/>
      <c r="D47" s="56" t="s">
        <v>44</v>
      </c>
      <c r="E47" s="62"/>
      <c r="F47" s="62"/>
      <c r="G47" s="62"/>
      <c r="H47" s="62"/>
      <c r="I47" s="62"/>
      <c r="J47" s="63"/>
      <c r="K47" s="63"/>
      <c r="L47" s="63" t="s">
        <v>176</v>
      </c>
      <c r="M47" s="63" t="s">
        <v>176</v>
      </c>
      <c r="N47" s="63"/>
      <c r="O47" s="63"/>
      <c r="P47" s="63" t="s">
        <v>45</v>
      </c>
      <c r="Q47" s="64"/>
      <c r="R47" s="60">
        <f>AVERAGE(E46:J46)</f>
        <v>100</v>
      </c>
      <c r="S47" s="61" t="s">
        <v>46</v>
      </c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11.1" customHeight="1" x14ac:dyDescent="0.25">
      <c r="A48" s="59"/>
      <c r="B48" s="59"/>
      <c r="C48" s="5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15"/>
      <c r="P48" s="15"/>
      <c r="Q48" s="15"/>
      <c r="R48" s="15"/>
      <c r="S48" s="54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1:39" ht="11.1" customHeight="1" x14ac:dyDescent="0.25">
      <c r="A49" s="55"/>
      <c r="B49" s="225" t="s">
        <v>117</v>
      </c>
      <c r="C49" s="226"/>
      <c r="D49" s="56" t="s">
        <v>28</v>
      </c>
      <c r="E49" s="57" t="s">
        <v>47</v>
      </c>
      <c r="F49" s="57" t="s">
        <v>48</v>
      </c>
      <c r="G49" s="57" t="s">
        <v>49</v>
      </c>
      <c r="H49" s="57" t="s">
        <v>50</v>
      </c>
      <c r="I49" s="57" t="s">
        <v>51</v>
      </c>
      <c r="J49" s="57" t="s">
        <v>52</v>
      </c>
      <c r="K49" s="57" t="s">
        <v>53</v>
      </c>
      <c r="L49" s="57" t="s">
        <v>54</v>
      </c>
      <c r="M49" s="57" t="s">
        <v>55</v>
      </c>
      <c r="N49" s="57" t="s">
        <v>56</v>
      </c>
      <c r="O49" s="57" t="s">
        <v>57</v>
      </c>
      <c r="P49" s="57" t="s">
        <v>58</v>
      </c>
      <c r="Q49" s="15"/>
      <c r="R49" s="57" t="s">
        <v>41</v>
      </c>
      <c r="S49" s="58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1:39" ht="11.1" customHeight="1" x14ac:dyDescent="0.25">
      <c r="A50" s="59"/>
      <c r="B50" s="227"/>
      <c r="C50" s="228"/>
      <c r="D50" s="56" t="s">
        <v>42</v>
      </c>
      <c r="E50" s="60"/>
      <c r="F50" s="60"/>
      <c r="G50" s="60">
        <v>60</v>
      </c>
      <c r="H50" s="60">
        <v>55</v>
      </c>
      <c r="I50" s="60">
        <v>10</v>
      </c>
      <c r="J50" s="60">
        <v>40</v>
      </c>
      <c r="K50" s="60">
        <v>46</v>
      </c>
      <c r="L50" s="60"/>
      <c r="M50" s="60"/>
      <c r="N50" s="60">
        <v>70</v>
      </c>
      <c r="O50" s="60">
        <v>80</v>
      </c>
      <c r="P50" s="60"/>
      <c r="Q50" s="15"/>
      <c r="R50" s="60">
        <f>AVERAGE(E50:P50)</f>
        <v>51.571428571428569</v>
      </c>
      <c r="S50" s="61" t="s">
        <v>43</v>
      </c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1:39" ht="11.1" customHeight="1" x14ac:dyDescent="0.25">
      <c r="A51" s="59"/>
      <c r="B51" s="229"/>
      <c r="C51" s="230"/>
      <c r="D51" s="56" t="s">
        <v>44</v>
      </c>
      <c r="E51" s="62" t="s">
        <v>45</v>
      </c>
      <c r="F51" s="62" t="s">
        <v>45</v>
      </c>
      <c r="G51" s="62"/>
      <c r="H51" s="62"/>
      <c r="I51" s="62"/>
      <c r="J51" s="63"/>
      <c r="K51" s="63"/>
      <c r="L51" s="63" t="s">
        <v>176</v>
      </c>
      <c r="M51" s="63" t="s">
        <v>176</v>
      </c>
      <c r="N51" s="63"/>
      <c r="O51" s="63"/>
      <c r="P51" s="63" t="s">
        <v>45</v>
      </c>
      <c r="Q51" s="64"/>
      <c r="R51" s="60">
        <f>AVERAGE(E50:J50)</f>
        <v>41.25</v>
      </c>
      <c r="S51" s="61" t="s">
        <v>46</v>
      </c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1:39" ht="11.1" customHeight="1" x14ac:dyDescent="0.25">
      <c r="A52" s="59"/>
      <c r="B52" s="52"/>
      <c r="C52" s="15"/>
      <c r="D52" s="66"/>
      <c r="E52" s="66"/>
      <c r="F52" s="66"/>
      <c r="G52" s="61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4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1:39" ht="11.1" customHeight="1" x14ac:dyDescent="0.25">
      <c r="A53" s="55"/>
      <c r="B53" s="225" t="s">
        <v>118</v>
      </c>
      <c r="C53" s="226"/>
      <c r="D53" s="56" t="s">
        <v>28</v>
      </c>
      <c r="E53" s="57" t="s">
        <v>60</v>
      </c>
      <c r="F53" s="57" t="s">
        <v>61</v>
      </c>
      <c r="G53" s="57" t="s">
        <v>62</v>
      </c>
      <c r="H53" s="57" t="s">
        <v>63</v>
      </c>
      <c r="I53" s="57" t="s">
        <v>64</v>
      </c>
      <c r="J53" s="57" t="s">
        <v>65</v>
      </c>
      <c r="K53" s="57" t="s">
        <v>66</v>
      </c>
      <c r="L53" s="57" t="s">
        <v>67</v>
      </c>
      <c r="M53" s="57" t="s">
        <v>68</v>
      </c>
      <c r="N53" s="57" t="s">
        <v>56</v>
      </c>
      <c r="O53" s="57" t="s">
        <v>69</v>
      </c>
      <c r="P53" s="57" t="s">
        <v>70</v>
      </c>
      <c r="Q53" s="15"/>
      <c r="R53" s="57" t="s">
        <v>41</v>
      </c>
      <c r="S53" s="58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1:39" ht="11.1" customHeight="1" x14ac:dyDescent="0.25">
      <c r="A54" s="59"/>
      <c r="B54" s="227"/>
      <c r="C54" s="228"/>
      <c r="D54" s="56" t="s">
        <v>42</v>
      </c>
      <c r="E54" s="60"/>
      <c r="F54" s="60"/>
      <c r="G54" s="60">
        <v>90</v>
      </c>
      <c r="H54" s="60">
        <v>70</v>
      </c>
      <c r="I54" s="60">
        <v>50</v>
      </c>
      <c r="J54" s="60" t="s">
        <v>16</v>
      </c>
      <c r="K54" s="60"/>
      <c r="L54" s="60">
        <v>50</v>
      </c>
      <c r="M54" s="60"/>
      <c r="N54" s="60">
        <v>45</v>
      </c>
      <c r="O54" s="60" t="s">
        <v>16</v>
      </c>
      <c r="P54" s="60"/>
      <c r="Q54" s="15"/>
      <c r="R54" s="60">
        <f>AVERAGE(E54:P54)</f>
        <v>61</v>
      </c>
      <c r="S54" s="61" t="s">
        <v>43</v>
      </c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1:39" ht="11.1" customHeight="1" x14ac:dyDescent="0.25">
      <c r="A55" s="59"/>
      <c r="B55" s="229"/>
      <c r="C55" s="230"/>
      <c r="D55" s="56" t="s">
        <v>44</v>
      </c>
      <c r="E55" s="62" t="s">
        <v>45</v>
      </c>
      <c r="F55" s="62" t="s">
        <v>45</v>
      </c>
      <c r="G55" s="62"/>
      <c r="H55" s="62"/>
      <c r="I55" s="62"/>
      <c r="J55" s="63"/>
      <c r="K55" s="63" t="s">
        <v>317</v>
      </c>
      <c r="L55" s="63"/>
      <c r="M55" s="63" t="s">
        <v>317</v>
      </c>
      <c r="N55" s="63"/>
      <c r="O55" s="63"/>
      <c r="P55" s="63" t="s">
        <v>45</v>
      </c>
      <c r="Q55" s="64"/>
      <c r="R55" s="60">
        <f>AVERAGE(E54:J54)</f>
        <v>70</v>
      </c>
      <c r="S55" s="61" t="s">
        <v>46</v>
      </c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1:39" ht="11.1" customHeight="1" x14ac:dyDescent="0.25">
      <c r="A56" s="59"/>
      <c r="B56" s="55"/>
      <c r="C56" s="59"/>
      <c r="D56" s="59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59"/>
      <c r="R56" s="59"/>
      <c r="S56" s="59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1:39" ht="11.1" customHeight="1" x14ac:dyDescent="0.25">
      <c r="A57" s="55"/>
      <c r="B57" s="225" t="s">
        <v>119</v>
      </c>
      <c r="C57" s="226"/>
      <c r="D57" s="56" t="s">
        <v>28</v>
      </c>
      <c r="E57" s="57" t="s">
        <v>71</v>
      </c>
      <c r="F57" s="57" t="s">
        <v>72</v>
      </c>
      <c r="G57" s="57" t="s">
        <v>73</v>
      </c>
      <c r="H57" s="57" t="s">
        <v>74</v>
      </c>
      <c r="I57" s="57" t="s">
        <v>75</v>
      </c>
      <c r="J57" s="57" t="s">
        <v>76</v>
      </c>
      <c r="K57" s="57" t="s">
        <v>77</v>
      </c>
      <c r="L57" s="57" t="s">
        <v>78</v>
      </c>
      <c r="M57" s="57" t="s">
        <v>79</v>
      </c>
      <c r="N57" s="57" t="s">
        <v>80</v>
      </c>
      <c r="O57" s="57" t="s">
        <v>81</v>
      </c>
      <c r="P57" s="57" t="s">
        <v>82</v>
      </c>
      <c r="Q57" s="15"/>
      <c r="R57" s="57" t="s">
        <v>41</v>
      </c>
      <c r="S57" s="58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1:39" ht="11.1" customHeight="1" x14ac:dyDescent="0.25">
      <c r="A58" s="59"/>
      <c r="B58" s="227"/>
      <c r="C58" s="228"/>
      <c r="D58" s="56" t="s">
        <v>42</v>
      </c>
      <c r="E58" s="60">
        <v>80</v>
      </c>
      <c r="F58" s="60"/>
      <c r="G58" s="60">
        <v>50</v>
      </c>
      <c r="H58" s="60">
        <v>50</v>
      </c>
      <c r="I58" s="60">
        <v>50</v>
      </c>
      <c r="J58" s="60">
        <v>60</v>
      </c>
      <c r="K58" s="60">
        <v>70</v>
      </c>
      <c r="L58" s="60">
        <v>76</v>
      </c>
      <c r="M58" s="60">
        <v>50</v>
      </c>
      <c r="N58" s="60">
        <v>80</v>
      </c>
      <c r="O58" s="60">
        <v>30</v>
      </c>
      <c r="P58" s="60" t="s">
        <v>16</v>
      </c>
      <c r="Q58" s="15"/>
      <c r="R58" s="60">
        <f>AVERAGE(E58:P58)</f>
        <v>59.6</v>
      </c>
      <c r="S58" s="61" t="s">
        <v>43</v>
      </c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1:39" ht="11.1" customHeight="1" x14ac:dyDescent="0.25">
      <c r="A59" s="59"/>
      <c r="B59" s="229"/>
      <c r="C59" s="230"/>
      <c r="D59" s="56" t="s">
        <v>44</v>
      </c>
      <c r="E59" s="62"/>
      <c r="F59" s="62" t="s">
        <v>45</v>
      </c>
      <c r="G59" s="62"/>
      <c r="H59" s="62"/>
      <c r="I59" s="62"/>
      <c r="J59" s="63" t="s">
        <v>83</v>
      </c>
      <c r="K59" s="63" t="s">
        <v>144</v>
      </c>
      <c r="L59" s="63" t="s">
        <v>289</v>
      </c>
      <c r="M59" s="63" t="s">
        <v>289</v>
      </c>
      <c r="N59" s="63" t="s">
        <v>83</v>
      </c>
      <c r="O59" s="63" t="s">
        <v>97</v>
      </c>
      <c r="P59" s="63" t="s">
        <v>16</v>
      </c>
      <c r="Q59" s="64"/>
      <c r="R59" s="60">
        <f>AVERAGE(E58:J58)</f>
        <v>58</v>
      </c>
      <c r="S59" s="61" t="s">
        <v>46</v>
      </c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1:39" ht="11.1" customHeight="1" x14ac:dyDescent="0.25">
      <c r="A60" s="59"/>
      <c r="B60" s="55"/>
      <c r="C60" s="59"/>
      <c r="D60" s="59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59"/>
      <c r="R60" s="59"/>
      <c r="S60" s="59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1:39" ht="11.1" customHeight="1" x14ac:dyDescent="0.25">
      <c r="A61" s="55"/>
      <c r="B61" s="225" t="s">
        <v>122</v>
      </c>
      <c r="C61" s="226"/>
      <c r="D61" s="56" t="s">
        <v>28</v>
      </c>
      <c r="E61" s="57" t="s">
        <v>85</v>
      </c>
      <c r="F61" s="57" t="s">
        <v>86</v>
      </c>
      <c r="G61" s="57" t="s">
        <v>87</v>
      </c>
      <c r="H61" s="57" t="s">
        <v>88</v>
      </c>
      <c r="I61" s="57" t="s">
        <v>89</v>
      </c>
      <c r="J61" s="57" t="s">
        <v>90</v>
      </c>
      <c r="K61" s="57" t="s">
        <v>91</v>
      </c>
      <c r="L61" s="57" t="s">
        <v>92</v>
      </c>
      <c r="M61" s="57" t="s">
        <v>93</v>
      </c>
      <c r="N61" s="57" t="s">
        <v>94</v>
      </c>
      <c r="O61" s="57" t="s">
        <v>95</v>
      </c>
      <c r="P61" s="57" t="s">
        <v>96</v>
      </c>
      <c r="Q61" s="15"/>
      <c r="R61" s="57" t="s">
        <v>41</v>
      </c>
      <c r="S61" s="58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1:39" ht="11.1" customHeight="1" x14ac:dyDescent="0.25">
      <c r="A62" s="59"/>
      <c r="B62" s="227"/>
      <c r="C62" s="228"/>
      <c r="D62" s="56" t="s">
        <v>42</v>
      </c>
      <c r="E62" s="60">
        <v>70</v>
      </c>
      <c r="F62" s="60"/>
      <c r="G62" s="60">
        <v>70</v>
      </c>
      <c r="H62" s="60">
        <v>50</v>
      </c>
      <c r="I62" s="60">
        <v>20</v>
      </c>
      <c r="J62" s="60">
        <v>20</v>
      </c>
      <c r="K62" s="60" t="s">
        <v>16</v>
      </c>
      <c r="L62" s="60">
        <v>50</v>
      </c>
      <c r="M62" s="60">
        <v>30</v>
      </c>
      <c r="N62" s="60">
        <v>60</v>
      </c>
      <c r="O62" s="60">
        <v>60</v>
      </c>
      <c r="P62" s="60"/>
      <c r="Q62" s="15"/>
      <c r="R62" s="60">
        <f>AVERAGE(E62:P62)</f>
        <v>47.777777777777779</v>
      </c>
      <c r="S62" s="61" t="s">
        <v>43</v>
      </c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1:39" ht="11.1" customHeight="1" x14ac:dyDescent="0.25">
      <c r="A63" s="59"/>
      <c r="B63" s="229"/>
      <c r="C63" s="230"/>
      <c r="D63" s="56" t="s">
        <v>44</v>
      </c>
      <c r="E63" s="62" t="s">
        <v>97</v>
      </c>
      <c r="F63" s="62" t="s">
        <v>45</v>
      </c>
      <c r="G63" s="62" t="s">
        <v>121</v>
      </c>
      <c r="H63" s="62" t="s">
        <v>98</v>
      </c>
      <c r="I63" s="62" t="s">
        <v>98</v>
      </c>
      <c r="J63" s="63" t="s">
        <v>98</v>
      </c>
      <c r="K63" s="63" t="s">
        <v>16</v>
      </c>
      <c r="L63" s="63" t="s">
        <v>121</v>
      </c>
      <c r="M63" s="63" t="s">
        <v>98</v>
      </c>
      <c r="N63" s="63" t="s">
        <v>83</v>
      </c>
      <c r="O63" s="63" t="s">
        <v>83</v>
      </c>
      <c r="P63" s="63" t="s">
        <v>45</v>
      </c>
      <c r="Q63" s="64"/>
      <c r="R63" s="60">
        <f>AVERAGE(E62:J62)</f>
        <v>46</v>
      </c>
      <c r="S63" s="61" t="s">
        <v>46</v>
      </c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1:39" ht="11.1" customHeight="1" x14ac:dyDescent="0.25">
      <c r="A64" s="59"/>
      <c r="B64" s="15"/>
      <c r="C64" s="15"/>
      <c r="D64" s="15"/>
      <c r="E64" s="15"/>
      <c r="F64" s="15"/>
      <c r="G64" s="16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1:39" ht="11.1" customHeight="1" x14ac:dyDescent="0.25">
      <c r="A65" s="55"/>
      <c r="B65" s="225" t="s">
        <v>128</v>
      </c>
      <c r="C65" s="226"/>
      <c r="D65" s="56" t="s">
        <v>28</v>
      </c>
      <c r="E65" s="57" t="s">
        <v>124</v>
      </c>
      <c r="F65" s="57" t="s">
        <v>125</v>
      </c>
      <c r="G65" s="57" t="s">
        <v>126</v>
      </c>
      <c r="H65" s="57" t="s">
        <v>127</v>
      </c>
      <c r="I65" s="57" t="s">
        <v>129</v>
      </c>
      <c r="J65" s="57" t="s">
        <v>130</v>
      </c>
      <c r="K65" s="57" t="s">
        <v>131</v>
      </c>
      <c r="L65" s="57" t="s">
        <v>132</v>
      </c>
      <c r="M65" s="57" t="s">
        <v>133</v>
      </c>
      <c r="N65" s="57" t="s">
        <v>134</v>
      </c>
      <c r="O65" s="57" t="s">
        <v>135</v>
      </c>
      <c r="P65" s="57" t="s">
        <v>136</v>
      </c>
      <c r="Q65" s="15"/>
      <c r="R65" s="57" t="s">
        <v>41</v>
      </c>
      <c r="S65" s="58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1:39" ht="11.1" customHeight="1" x14ac:dyDescent="0.25">
      <c r="A66" s="59"/>
      <c r="B66" s="227"/>
      <c r="C66" s="228"/>
      <c r="D66" s="56" t="s">
        <v>42</v>
      </c>
      <c r="E66" s="60"/>
      <c r="F66" s="62">
        <v>70</v>
      </c>
      <c r="G66" s="60"/>
      <c r="H66" s="60">
        <v>30</v>
      </c>
      <c r="I66" s="60">
        <v>30</v>
      </c>
      <c r="J66" s="60" t="s">
        <v>16</v>
      </c>
      <c r="K66" s="60">
        <v>25</v>
      </c>
      <c r="L66" s="60">
        <v>15</v>
      </c>
      <c r="M66" s="60">
        <v>60</v>
      </c>
      <c r="N66" s="60">
        <v>50</v>
      </c>
      <c r="O66" s="60"/>
      <c r="P66" s="60" t="s">
        <v>16</v>
      </c>
      <c r="Q66" s="15"/>
      <c r="R66" s="60">
        <f>AVERAGE(E66:P66)</f>
        <v>40</v>
      </c>
      <c r="S66" s="61" t="s">
        <v>43</v>
      </c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1:39" ht="11.1" customHeight="1" x14ac:dyDescent="0.25">
      <c r="A67" s="59"/>
      <c r="B67" s="229"/>
      <c r="C67" s="230"/>
      <c r="D67" s="56" t="s">
        <v>44</v>
      </c>
      <c r="E67" s="62" t="s">
        <v>45</v>
      </c>
      <c r="F67" s="62" t="s">
        <v>97</v>
      </c>
      <c r="G67" s="62" t="s">
        <v>45</v>
      </c>
      <c r="H67" s="62" t="s">
        <v>98</v>
      </c>
      <c r="I67" s="63" t="s">
        <v>98</v>
      </c>
      <c r="J67" s="63" t="s">
        <v>16</v>
      </c>
      <c r="K67" s="62" t="s">
        <v>98</v>
      </c>
      <c r="L67" s="62" t="s">
        <v>98</v>
      </c>
      <c r="M67" s="62" t="s">
        <v>98</v>
      </c>
      <c r="N67" s="63" t="s">
        <v>98</v>
      </c>
      <c r="O67" s="63" t="s">
        <v>45</v>
      </c>
      <c r="P67" s="63" t="s">
        <v>16</v>
      </c>
      <c r="Q67" s="64"/>
      <c r="R67" s="60">
        <f>AVERAGE(E66:J66)</f>
        <v>43.333333333333336</v>
      </c>
      <c r="S67" s="61" t="s">
        <v>46</v>
      </c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1:39" ht="11.1" customHeight="1" x14ac:dyDescent="0.25">
      <c r="A68" s="59"/>
      <c r="B68" s="15"/>
      <c r="C68" s="15"/>
      <c r="D68" s="15"/>
      <c r="E68" s="15"/>
      <c r="F68" s="15"/>
      <c r="G68" s="161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1:39" ht="11.1" customHeight="1" x14ac:dyDescent="0.25">
      <c r="A69" s="55"/>
      <c r="B69" s="225" t="s">
        <v>295</v>
      </c>
      <c r="C69" s="226"/>
      <c r="D69" s="56" t="s">
        <v>28</v>
      </c>
      <c r="E69" s="57" t="s">
        <v>296</v>
      </c>
      <c r="F69" s="57" t="s">
        <v>297</v>
      </c>
      <c r="G69" s="57" t="s">
        <v>298</v>
      </c>
      <c r="H69" s="57" t="s">
        <v>299</v>
      </c>
      <c r="I69" s="57" t="s">
        <v>300</v>
      </c>
      <c r="J69" s="57" t="s">
        <v>301</v>
      </c>
      <c r="K69" s="57" t="s">
        <v>302</v>
      </c>
      <c r="L69" s="57" t="s">
        <v>303</v>
      </c>
      <c r="M69" s="57" t="s">
        <v>304</v>
      </c>
      <c r="N69" s="57" t="s">
        <v>305</v>
      </c>
      <c r="O69" s="57" t="s">
        <v>306</v>
      </c>
      <c r="P69" s="57" t="s">
        <v>307</v>
      </c>
      <c r="Q69" s="15"/>
      <c r="R69" s="150" t="s">
        <v>41</v>
      </c>
      <c r="S69" s="58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1:39" ht="11.1" customHeight="1" x14ac:dyDescent="0.25">
      <c r="A70" s="59"/>
      <c r="B70" s="227"/>
      <c r="C70" s="228"/>
      <c r="D70" s="56" t="s">
        <v>42</v>
      </c>
      <c r="E70" s="60">
        <v>30</v>
      </c>
      <c r="F70" s="60">
        <v>100</v>
      </c>
      <c r="G70" s="60">
        <v>30</v>
      </c>
      <c r="H70" s="60">
        <v>20</v>
      </c>
      <c r="I70" s="60">
        <v>30</v>
      </c>
      <c r="J70" s="60">
        <v>40</v>
      </c>
      <c r="K70" s="60">
        <v>20</v>
      </c>
      <c r="L70" s="60">
        <v>30</v>
      </c>
      <c r="M70" s="60">
        <v>80</v>
      </c>
      <c r="N70" s="60">
        <v>90</v>
      </c>
      <c r="O70" s="60">
        <v>80</v>
      </c>
      <c r="P70" s="60">
        <v>100</v>
      </c>
      <c r="Q70" s="15"/>
      <c r="R70" s="60">
        <f>AVERAGE(E70:P70)</f>
        <v>54.166666666666664</v>
      </c>
      <c r="S70" s="61" t="s">
        <v>43</v>
      </c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1:39" ht="11.1" customHeight="1" x14ac:dyDescent="0.25">
      <c r="A71" s="59"/>
      <c r="B71" s="229"/>
      <c r="C71" s="230"/>
      <c r="D71" s="56" t="s">
        <v>44</v>
      </c>
      <c r="E71" s="62" t="s">
        <v>98</v>
      </c>
      <c r="F71" s="62" t="s">
        <v>97</v>
      </c>
      <c r="G71" s="62" t="s">
        <v>98</v>
      </c>
      <c r="H71" s="62" t="s">
        <v>98</v>
      </c>
      <c r="I71" s="62" t="s">
        <v>98</v>
      </c>
      <c r="J71" s="63" t="s">
        <v>98</v>
      </c>
      <c r="K71" s="62" t="s">
        <v>98</v>
      </c>
      <c r="L71" s="62" t="s">
        <v>98</v>
      </c>
      <c r="M71" s="62" t="s">
        <v>290</v>
      </c>
      <c r="N71" s="62" t="s">
        <v>97</v>
      </c>
      <c r="O71" s="62" t="s">
        <v>97</v>
      </c>
      <c r="P71" s="62" t="s">
        <v>97</v>
      </c>
      <c r="Q71" s="64"/>
      <c r="R71" s="60">
        <f>AVERAGE(E70:J70)</f>
        <v>41.666666666666664</v>
      </c>
      <c r="S71" s="61" t="s">
        <v>46</v>
      </c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1:39" s="178" customFormat="1" ht="11.1" customHeight="1" x14ac:dyDescent="0.25">
      <c r="A72" s="59"/>
      <c r="B72" s="15"/>
      <c r="C72" s="15"/>
      <c r="D72" s="15"/>
      <c r="E72" s="15"/>
      <c r="F72" s="15"/>
      <c r="G72" s="161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39" s="178" customFormat="1" ht="11.1" customHeight="1" x14ac:dyDescent="0.25">
      <c r="A73" s="59"/>
      <c r="B73" s="231" t="s">
        <v>408</v>
      </c>
      <c r="C73" s="231"/>
      <c r="D73" s="56" t="s">
        <v>28</v>
      </c>
      <c r="E73" s="57" t="s">
        <v>411</v>
      </c>
      <c r="F73" s="57" t="s">
        <v>412</v>
      </c>
      <c r="G73" s="57" t="s">
        <v>413</v>
      </c>
      <c r="H73" s="57" t="s">
        <v>414</v>
      </c>
      <c r="I73" s="57" t="s">
        <v>415</v>
      </c>
      <c r="J73" s="57" t="s">
        <v>416</v>
      </c>
      <c r="K73" s="57" t="s">
        <v>417</v>
      </c>
      <c r="L73" s="57" t="s">
        <v>418</v>
      </c>
      <c r="M73" s="57" t="s">
        <v>419</v>
      </c>
      <c r="N73" s="57" t="s">
        <v>420</v>
      </c>
      <c r="O73" s="57" t="s">
        <v>421</v>
      </c>
      <c r="P73" s="57" t="s">
        <v>422</v>
      </c>
      <c r="Q73" s="15"/>
      <c r="R73" s="150" t="s">
        <v>41</v>
      </c>
      <c r="S73" s="58"/>
    </row>
    <row r="74" spans="1:39" s="178" customFormat="1" ht="11.1" customHeight="1" x14ac:dyDescent="0.25">
      <c r="A74" s="59"/>
      <c r="B74" s="231"/>
      <c r="C74" s="231"/>
      <c r="D74" s="56" t="s">
        <v>42</v>
      </c>
      <c r="E74" s="60">
        <v>80</v>
      </c>
      <c r="F74" s="60">
        <v>80</v>
      </c>
      <c r="G74" s="60">
        <v>90</v>
      </c>
      <c r="H74" s="60">
        <v>50</v>
      </c>
      <c r="I74" s="60">
        <v>60</v>
      </c>
      <c r="J74" s="60">
        <v>40</v>
      </c>
      <c r="K74" s="60">
        <v>50</v>
      </c>
      <c r="L74" s="60">
        <v>55</v>
      </c>
      <c r="M74" s="60">
        <v>70</v>
      </c>
      <c r="N74" s="60">
        <v>80</v>
      </c>
      <c r="O74" s="60">
        <v>100</v>
      </c>
      <c r="P74" s="60">
        <v>90</v>
      </c>
      <c r="Q74" s="15"/>
      <c r="R74" s="60">
        <f>AVERAGE(E74:P74)</f>
        <v>70.416666666666671</v>
      </c>
      <c r="S74" s="61" t="s">
        <v>43</v>
      </c>
    </row>
    <row r="75" spans="1:39" s="178" customFormat="1" ht="11.1" customHeight="1" x14ac:dyDescent="0.25">
      <c r="A75" s="59"/>
      <c r="B75" s="231"/>
      <c r="C75" s="231"/>
      <c r="D75" s="56" t="s">
        <v>44</v>
      </c>
      <c r="E75" s="62" t="s">
        <v>97</v>
      </c>
      <c r="F75" s="62" t="s">
        <v>121</v>
      </c>
      <c r="G75" s="62" t="s">
        <v>121</v>
      </c>
      <c r="H75" s="62" t="s">
        <v>98</v>
      </c>
      <c r="I75" s="62" t="s">
        <v>121</v>
      </c>
      <c r="J75" s="63" t="s">
        <v>121</v>
      </c>
      <c r="K75" s="62" t="s">
        <v>121</v>
      </c>
      <c r="L75" s="62" t="s">
        <v>98</v>
      </c>
      <c r="M75" s="62" t="s">
        <v>97</v>
      </c>
      <c r="N75" s="62" t="s">
        <v>97</v>
      </c>
      <c r="O75" s="62" t="s">
        <v>97</v>
      </c>
      <c r="P75" s="62" t="s">
        <v>97</v>
      </c>
      <c r="Q75" s="64"/>
      <c r="R75" s="60">
        <f>AVERAGE(E74:J74)</f>
        <v>66.666666666666671</v>
      </c>
      <c r="S75" s="61" t="s">
        <v>46</v>
      </c>
    </row>
    <row r="76" spans="1:39" s="181" customFormat="1" ht="11.1" customHeight="1" x14ac:dyDescent="0.25">
      <c r="A76" s="59"/>
      <c r="B76" s="182"/>
      <c r="C76" s="182"/>
      <c r="D76" s="59"/>
      <c r="E76" s="82"/>
      <c r="F76" s="82"/>
      <c r="G76" s="82"/>
      <c r="H76" s="82"/>
      <c r="I76" s="82"/>
      <c r="J76" s="83"/>
      <c r="K76" s="82"/>
      <c r="L76" s="82"/>
      <c r="M76" s="82"/>
      <c r="N76" s="82"/>
      <c r="O76" s="82"/>
      <c r="P76" s="82"/>
      <c r="Q76" s="81"/>
      <c r="R76" s="65"/>
      <c r="S76" s="61"/>
    </row>
    <row r="77" spans="1:39" s="181" customFormat="1" ht="11.1" customHeight="1" x14ac:dyDescent="0.25">
      <c r="A77" s="59"/>
      <c r="B77" s="231" t="s">
        <v>446</v>
      </c>
      <c r="C77" s="231"/>
      <c r="D77" s="56" t="s">
        <v>28</v>
      </c>
      <c r="E77" s="57" t="s">
        <v>434</v>
      </c>
      <c r="F77" s="57" t="s">
        <v>435</v>
      </c>
      <c r="G77" s="57" t="s">
        <v>436</v>
      </c>
      <c r="H77" s="57" t="s">
        <v>437</v>
      </c>
      <c r="I77" s="57" t="s">
        <v>438</v>
      </c>
      <c r="J77" s="57" t="s">
        <v>439</v>
      </c>
      <c r="K77" s="57" t="s">
        <v>440</v>
      </c>
      <c r="L77" s="57" t="s">
        <v>441</v>
      </c>
      <c r="M77" s="57" t="s">
        <v>442</v>
      </c>
      <c r="N77" s="57" t="s">
        <v>443</v>
      </c>
      <c r="O77" s="57" t="s">
        <v>444</v>
      </c>
      <c r="P77" s="57" t="s">
        <v>445</v>
      </c>
      <c r="Q77" s="15"/>
      <c r="R77" s="150" t="s">
        <v>41</v>
      </c>
      <c r="S77" s="58"/>
    </row>
    <row r="78" spans="1:39" s="181" customFormat="1" ht="11.1" customHeight="1" x14ac:dyDescent="0.25">
      <c r="A78" s="59"/>
      <c r="B78" s="231"/>
      <c r="C78" s="231"/>
      <c r="D78" s="56" t="s">
        <v>42</v>
      </c>
      <c r="E78" s="60">
        <v>80</v>
      </c>
      <c r="F78" s="60"/>
      <c r="G78" s="60"/>
      <c r="H78" s="60">
        <v>40</v>
      </c>
      <c r="I78" s="60">
        <v>80</v>
      </c>
      <c r="J78" s="60"/>
      <c r="K78" s="60">
        <v>40</v>
      </c>
      <c r="L78" s="60">
        <v>30</v>
      </c>
      <c r="M78" s="60">
        <v>50</v>
      </c>
      <c r="N78" s="60">
        <v>70</v>
      </c>
      <c r="O78" s="60">
        <v>80</v>
      </c>
      <c r="P78" s="60">
        <v>80</v>
      </c>
      <c r="Q78" s="15"/>
      <c r="R78" s="60">
        <f>AVERAGE(E78:P78)</f>
        <v>61.111111111111114</v>
      </c>
      <c r="S78" s="61" t="s">
        <v>43</v>
      </c>
    </row>
    <row r="79" spans="1:39" s="181" customFormat="1" ht="11.1" customHeight="1" x14ac:dyDescent="0.25">
      <c r="A79" s="59"/>
      <c r="B79" s="231"/>
      <c r="C79" s="231"/>
      <c r="D79" s="56" t="s">
        <v>44</v>
      </c>
      <c r="E79" s="62" t="s">
        <v>97</v>
      </c>
      <c r="F79" s="62" t="s">
        <v>45</v>
      </c>
      <c r="G79" s="62" t="s">
        <v>45</v>
      </c>
      <c r="H79" s="62" t="s">
        <v>97</v>
      </c>
      <c r="I79" s="62" t="s">
        <v>97</v>
      </c>
      <c r="J79" s="63" t="s">
        <v>447</v>
      </c>
      <c r="K79" s="62" t="s">
        <v>98</v>
      </c>
      <c r="L79" s="62" t="s">
        <v>98</v>
      </c>
      <c r="M79" s="62" t="s">
        <v>98</v>
      </c>
      <c r="N79" s="62" t="s">
        <v>97</v>
      </c>
      <c r="O79" s="62" t="s">
        <v>97</v>
      </c>
      <c r="P79" s="62" t="s">
        <v>97</v>
      </c>
      <c r="Q79" s="64"/>
      <c r="R79" s="60">
        <f>AVERAGE(E78:J78)</f>
        <v>66.666666666666671</v>
      </c>
      <c r="S79" s="61" t="s">
        <v>46</v>
      </c>
    </row>
    <row r="80" spans="1:39" s="185" customFormat="1" ht="11.1" customHeight="1" x14ac:dyDescent="0.25">
      <c r="A80" s="59"/>
      <c r="B80" s="189"/>
      <c r="C80" s="189"/>
      <c r="D80" s="59"/>
      <c r="E80" s="82"/>
      <c r="F80" s="82"/>
      <c r="G80" s="82"/>
      <c r="H80" s="82"/>
      <c r="I80" s="82"/>
      <c r="J80" s="83"/>
      <c r="K80" s="82"/>
      <c r="L80" s="82"/>
      <c r="M80" s="82"/>
      <c r="N80" s="82"/>
      <c r="O80" s="82"/>
      <c r="P80" s="82"/>
      <c r="Q80" s="81"/>
      <c r="R80" s="65"/>
      <c r="S80" s="85"/>
    </row>
    <row r="81" spans="1:19" s="188" customFormat="1" ht="11.1" customHeight="1" x14ac:dyDescent="0.25">
      <c r="A81" s="59"/>
      <c r="B81" s="231" t="s">
        <v>465</v>
      </c>
      <c r="C81" s="231"/>
      <c r="D81" s="56" t="s">
        <v>28</v>
      </c>
      <c r="E81" s="57" t="s">
        <v>466</v>
      </c>
      <c r="F81" s="57" t="s">
        <v>467</v>
      </c>
      <c r="G81" s="57" t="s">
        <v>468</v>
      </c>
      <c r="H81" s="57" t="s">
        <v>469</v>
      </c>
      <c r="I81" s="57" t="s">
        <v>470</v>
      </c>
      <c r="J81" s="57" t="s">
        <v>471</v>
      </c>
      <c r="K81" s="57" t="s">
        <v>472</v>
      </c>
      <c r="L81" s="57" t="s">
        <v>473</v>
      </c>
      <c r="M81" s="57" t="s">
        <v>474</v>
      </c>
      <c r="N81" s="57" t="s">
        <v>475</v>
      </c>
      <c r="O81" s="57" t="s">
        <v>476</v>
      </c>
      <c r="P81" s="57" t="s">
        <v>477</v>
      </c>
      <c r="Q81" s="15"/>
      <c r="R81" s="150" t="s">
        <v>41</v>
      </c>
      <c r="S81" s="58"/>
    </row>
    <row r="82" spans="1:19" s="188" customFormat="1" ht="11.1" customHeight="1" x14ac:dyDescent="0.25">
      <c r="A82" s="59"/>
      <c r="B82" s="231"/>
      <c r="C82" s="231"/>
      <c r="D82" s="56" t="s">
        <v>42</v>
      </c>
      <c r="E82" s="60"/>
      <c r="F82" s="60">
        <v>70</v>
      </c>
      <c r="G82" s="60">
        <v>60</v>
      </c>
      <c r="H82" s="60">
        <v>50</v>
      </c>
      <c r="I82" s="60">
        <v>60</v>
      </c>
      <c r="J82" s="60">
        <v>65</v>
      </c>
      <c r="K82" s="60">
        <v>15</v>
      </c>
      <c r="L82" s="60">
        <v>30</v>
      </c>
      <c r="M82" s="60">
        <v>50</v>
      </c>
      <c r="N82" s="60">
        <v>50</v>
      </c>
      <c r="O82" s="60">
        <v>100</v>
      </c>
      <c r="P82" s="60"/>
      <c r="Q82" s="15"/>
      <c r="R82" s="60">
        <f>AVERAGE(E82:P82)</f>
        <v>55</v>
      </c>
      <c r="S82" s="61" t="s">
        <v>43</v>
      </c>
    </row>
    <row r="83" spans="1:19" s="188" customFormat="1" ht="11.1" customHeight="1" x14ac:dyDescent="0.25">
      <c r="A83" s="59"/>
      <c r="B83" s="231"/>
      <c r="C83" s="231"/>
      <c r="D83" s="56" t="s">
        <v>44</v>
      </c>
      <c r="E83" s="62" t="s">
        <v>45</v>
      </c>
      <c r="F83" s="62" t="s">
        <v>97</v>
      </c>
      <c r="G83" s="62" t="s">
        <v>290</v>
      </c>
      <c r="H83" s="62" t="s">
        <v>98</v>
      </c>
      <c r="I83" s="62" t="s">
        <v>290</v>
      </c>
      <c r="J83" s="63" t="s">
        <v>121</v>
      </c>
      <c r="K83" s="62" t="s">
        <v>98</v>
      </c>
      <c r="L83" s="62" t="s">
        <v>98</v>
      </c>
      <c r="M83" s="62" t="s">
        <v>121</v>
      </c>
      <c r="N83" s="62" t="s">
        <v>98</v>
      </c>
      <c r="O83" s="62" t="s">
        <v>97</v>
      </c>
      <c r="P83" s="62" t="s">
        <v>45</v>
      </c>
      <c r="Q83" s="64"/>
      <c r="R83" s="60">
        <f>AVERAGE(E82:J82)</f>
        <v>61</v>
      </c>
      <c r="S83" s="61" t="s">
        <v>46</v>
      </c>
    </row>
    <row r="84" spans="1:19" s="185" customFormat="1" ht="11.1" customHeight="1" x14ac:dyDescent="0.25">
      <c r="A84" s="59"/>
      <c r="B84" s="182"/>
      <c r="C84" s="182"/>
      <c r="D84" s="59"/>
      <c r="E84" s="82"/>
      <c r="F84" s="82"/>
      <c r="G84" s="82"/>
      <c r="H84" s="82"/>
      <c r="I84" s="82"/>
      <c r="J84" s="83"/>
      <c r="K84" s="82"/>
      <c r="L84" s="82"/>
      <c r="M84" s="82"/>
      <c r="N84" s="82"/>
      <c r="O84" s="82"/>
      <c r="P84" s="82"/>
      <c r="Q84" s="81"/>
      <c r="R84" s="65"/>
      <c r="S84" s="85"/>
    </row>
    <row r="86" spans="1:19" ht="20.100000000000001" customHeight="1" x14ac:dyDescent="0.25">
      <c r="A86" s="147" t="s">
        <v>316</v>
      </c>
      <c r="B86" s="10"/>
      <c r="C86" s="10"/>
      <c r="D86" s="10"/>
      <c r="E86" s="10"/>
      <c r="F86" s="10"/>
      <c r="G86" s="159"/>
      <c r="H86" s="8"/>
      <c r="I86" s="8"/>
      <c r="J86" s="8"/>
      <c r="K86" s="8"/>
      <c r="L86" s="7"/>
      <c r="M86" s="7"/>
      <c r="N86" s="8"/>
      <c r="O86" s="8"/>
      <c r="P86" s="8"/>
      <c r="Q86" s="8"/>
      <c r="R86" s="8"/>
      <c r="S86" s="8"/>
    </row>
    <row r="87" spans="1:19" ht="15" customHeight="1" x14ac:dyDescent="0.25">
      <c r="A87" s="215" t="s">
        <v>350</v>
      </c>
      <c r="B87" s="215"/>
      <c r="C87" s="215"/>
      <c r="D87" s="14" t="s">
        <v>26</v>
      </c>
      <c r="E87" s="10"/>
      <c r="F87" s="10"/>
      <c r="G87" s="159"/>
      <c r="H87" s="8"/>
      <c r="I87" s="8"/>
      <c r="J87" s="8"/>
      <c r="K87" s="8"/>
      <c r="L87" s="7"/>
      <c r="M87" s="7"/>
      <c r="N87" s="8"/>
      <c r="O87" s="8"/>
      <c r="P87" s="8"/>
      <c r="Q87" s="8"/>
      <c r="R87" s="8"/>
      <c r="S87" s="8"/>
    </row>
    <row r="88" spans="1:19" ht="11.1" customHeight="1" x14ac:dyDescent="0.25">
      <c r="A88" s="2"/>
      <c r="B88" s="3"/>
      <c r="C88" s="2"/>
      <c r="D88" s="1"/>
      <c r="E88" s="1"/>
      <c r="F88" s="1"/>
      <c r="G88" s="160"/>
      <c r="H88" s="1"/>
      <c r="I88" s="1"/>
      <c r="J88" s="1"/>
      <c r="K88" s="1"/>
      <c r="L88" s="7"/>
      <c r="M88" s="7"/>
      <c r="N88" s="1"/>
      <c r="O88" s="1"/>
      <c r="P88" s="1"/>
      <c r="Q88" s="1"/>
      <c r="R88" s="1"/>
      <c r="S88" s="4"/>
    </row>
    <row r="89" spans="1:19" ht="11.1" customHeight="1" x14ac:dyDescent="0.25">
      <c r="A89" s="55"/>
      <c r="B89" s="225" t="s">
        <v>295</v>
      </c>
      <c r="C89" s="226"/>
      <c r="D89" s="56" t="s">
        <v>28</v>
      </c>
      <c r="E89" s="57" t="s">
        <v>296</v>
      </c>
      <c r="F89" s="57" t="s">
        <v>297</v>
      </c>
      <c r="G89" s="57" t="s">
        <v>298</v>
      </c>
      <c r="H89" s="57" t="s">
        <v>299</v>
      </c>
      <c r="I89" s="57" t="s">
        <v>300</v>
      </c>
      <c r="J89" s="57" t="s">
        <v>301</v>
      </c>
      <c r="K89" s="57" t="s">
        <v>302</v>
      </c>
      <c r="L89" s="57" t="s">
        <v>303</v>
      </c>
      <c r="M89" s="57" t="s">
        <v>304</v>
      </c>
      <c r="N89" s="57" t="s">
        <v>305</v>
      </c>
      <c r="O89" s="57" t="s">
        <v>306</v>
      </c>
      <c r="P89" s="57" t="s">
        <v>307</v>
      </c>
      <c r="Q89" s="15"/>
      <c r="R89" s="150" t="s">
        <v>41</v>
      </c>
      <c r="S89" s="58"/>
    </row>
    <row r="90" spans="1:19" ht="11.1" customHeight="1" x14ac:dyDescent="0.25">
      <c r="A90" s="59"/>
      <c r="B90" s="227"/>
      <c r="C90" s="228"/>
      <c r="D90" s="56" t="s">
        <v>42</v>
      </c>
      <c r="E90" s="60"/>
      <c r="F90" s="60"/>
      <c r="G90" s="60"/>
      <c r="H90" s="60"/>
      <c r="I90" s="60">
        <v>50</v>
      </c>
      <c r="J90" s="60">
        <v>50</v>
      </c>
      <c r="K90" s="60">
        <v>50</v>
      </c>
      <c r="L90" s="60">
        <v>50</v>
      </c>
      <c r="M90" s="60">
        <v>50</v>
      </c>
      <c r="N90" s="60">
        <v>50</v>
      </c>
      <c r="O90" s="60">
        <v>45</v>
      </c>
      <c r="P90" s="60">
        <v>50</v>
      </c>
      <c r="Q90" s="15"/>
      <c r="R90" s="60">
        <f>AVERAGE(E90:P90)</f>
        <v>49.375</v>
      </c>
      <c r="S90" s="61" t="s">
        <v>43</v>
      </c>
    </row>
    <row r="91" spans="1:19" ht="11.1" customHeight="1" x14ac:dyDescent="0.25">
      <c r="A91" s="59"/>
      <c r="B91" s="229"/>
      <c r="C91" s="230"/>
      <c r="D91" s="56" t="s">
        <v>44</v>
      </c>
      <c r="E91" s="232" t="s">
        <v>310</v>
      </c>
      <c r="F91" s="233"/>
      <c r="G91" s="233"/>
      <c r="H91" s="234"/>
      <c r="I91" s="62" t="s">
        <v>83</v>
      </c>
      <c r="J91" s="63" t="s">
        <v>83</v>
      </c>
      <c r="K91" s="62" t="s">
        <v>83</v>
      </c>
      <c r="L91" s="62" t="s">
        <v>144</v>
      </c>
      <c r="M91" s="62" t="s">
        <v>121</v>
      </c>
      <c r="N91" s="62" t="s">
        <v>121</v>
      </c>
      <c r="O91" s="62" t="s">
        <v>144</v>
      </c>
      <c r="P91" s="62" t="s">
        <v>83</v>
      </c>
      <c r="Q91" s="64"/>
      <c r="R91" s="60">
        <f>AVERAGE(E90:J90)</f>
        <v>50</v>
      </c>
      <c r="S91" s="61" t="s">
        <v>46</v>
      </c>
    </row>
    <row r="92" spans="1:19" s="178" customFormat="1" ht="11.1" customHeight="1" x14ac:dyDescent="0.25">
      <c r="A92" s="59"/>
      <c r="B92" s="15"/>
      <c r="C92" s="15"/>
      <c r="D92" s="15"/>
      <c r="E92" s="15"/>
      <c r="F92" s="15"/>
      <c r="G92" s="161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s="178" customFormat="1" ht="11.1" customHeight="1" x14ac:dyDescent="0.25">
      <c r="A93" s="59"/>
      <c r="B93" s="231" t="s">
        <v>408</v>
      </c>
      <c r="C93" s="231"/>
      <c r="D93" s="56" t="s">
        <v>28</v>
      </c>
      <c r="E93" s="57" t="s">
        <v>411</v>
      </c>
      <c r="F93" s="57" t="s">
        <v>412</v>
      </c>
      <c r="G93" s="57" t="s">
        <v>413</v>
      </c>
      <c r="H93" s="57" t="s">
        <v>414</v>
      </c>
      <c r="I93" s="57" t="s">
        <v>415</v>
      </c>
      <c r="J93" s="57" t="s">
        <v>416</v>
      </c>
      <c r="K93" s="57" t="s">
        <v>417</v>
      </c>
      <c r="L93" s="57" t="s">
        <v>418</v>
      </c>
      <c r="M93" s="57" t="s">
        <v>419</v>
      </c>
      <c r="N93" s="57" t="s">
        <v>420</v>
      </c>
      <c r="O93" s="57" t="s">
        <v>421</v>
      </c>
      <c r="P93" s="57" t="s">
        <v>422</v>
      </c>
      <c r="Q93" s="15"/>
      <c r="R93" s="150" t="s">
        <v>41</v>
      </c>
      <c r="S93" s="58"/>
    </row>
    <row r="94" spans="1:19" s="178" customFormat="1" ht="11.1" customHeight="1" x14ac:dyDescent="0.25">
      <c r="A94" s="59"/>
      <c r="B94" s="231"/>
      <c r="C94" s="231"/>
      <c r="D94" s="56" t="s">
        <v>42</v>
      </c>
      <c r="E94" s="60">
        <v>30</v>
      </c>
      <c r="F94" s="60"/>
      <c r="G94" s="60">
        <v>30</v>
      </c>
      <c r="H94" s="60">
        <v>35</v>
      </c>
      <c r="I94" s="60">
        <v>40</v>
      </c>
      <c r="J94" s="60">
        <v>40</v>
      </c>
      <c r="K94" s="60">
        <v>35</v>
      </c>
      <c r="L94" s="60">
        <v>35</v>
      </c>
      <c r="M94" s="60">
        <v>35</v>
      </c>
      <c r="N94" s="60">
        <v>40</v>
      </c>
      <c r="O94" s="60">
        <v>40</v>
      </c>
      <c r="P94" s="60" t="s">
        <v>16</v>
      </c>
      <c r="Q94" s="15"/>
      <c r="R94" s="60">
        <f>AVERAGE(E94:P94)</f>
        <v>36</v>
      </c>
      <c r="S94" s="61" t="s">
        <v>43</v>
      </c>
    </row>
    <row r="95" spans="1:19" s="178" customFormat="1" ht="11.1" customHeight="1" x14ac:dyDescent="0.25">
      <c r="A95" s="59"/>
      <c r="B95" s="231"/>
      <c r="C95" s="231"/>
      <c r="D95" s="56" t="s">
        <v>44</v>
      </c>
      <c r="E95" s="62" t="s">
        <v>121</v>
      </c>
      <c r="F95" s="62" t="s">
        <v>45</v>
      </c>
      <c r="G95" s="62" t="s">
        <v>83</v>
      </c>
      <c r="H95" s="62" t="s">
        <v>83</v>
      </c>
      <c r="I95" s="62" t="s">
        <v>83</v>
      </c>
      <c r="J95" s="63" t="s">
        <v>83</v>
      </c>
      <c r="K95" s="62" t="s">
        <v>121</v>
      </c>
      <c r="L95" s="62" t="s">
        <v>121</v>
      </c>
      <c r="M95" s="62" t="s">
        <v>121</v>
      </c>
      <c r="N95" s="62" t="s">
        <v>83</v>
      </c>
      <c r="O95" s="62" t="s">
        <v>83</v>
      </c>
      <c r="P95" s="62" t="s">
        <v>16</v>
      </c>
      <c r="Q95" s="64"/>
      <c r="R95" s="60">
        <f>AVERAGE(E94:J94)</f>
        <v>35</v>
      </c>
      <c r="S95" s="61" t="s">
        <v>46</v>
      </c>
    </row>
    <row r="96" spans="1:19" s="181" customFormat="1" ht="11.1" customHeight="1" x14ac:dyDescent="0.25">
      <c r="A96" s="59"/>
      <c r="B96" s="182"/>
      <c r="C96" s="182"/>
      <c r="D96" s="59"/>
      <c r="E96" s="82"/>
      <c r="F96" s="82"/>
      <c r="G96" s="82"/>
      <c r="H96" s="82"/>
      <c r="I96" s="82"/>
      <c r="J96" s="83"/>
      <c r="K96" s="82"/>
      <c r="L96" s="82"/>
      <c r="M96" s="82"/>
      <c r="N96" s="82"/>
      <c r="O96" s="82"/>
      <c r="P96" s="82"/>
      <c r="Q96" s="81"/>
      <c r="R96" s="65"/>
      <c r="S96" s="61"/>
    </row>
    <row r="97" spans="1:19" s="181" customFormat="1" ht="11.1" customHeight="1" x14ac:dyDescent="0.25">
      <c r="A97" s="59"/>
      <c r="B97" s="231" t="s">
        <v>446</v>
      </c>
      <c r="C97" s="231"/>
      <c r="D97" s="56" t="s">
        <v>28</v>
      </c>
      <c r="E97" s="57" t="s">
        <v>434</v>
      </c>
      <c r="F97" s="57" t="s">
        <v>435</v>
      </c>
      <c r="G97" s="57" t="s">
        <v>436</v>
      </c>
      <c r="H97" s="57" t="s">
        <v>437</v>
      </c>
      <c r="I97" s="57" t="s">
        <v>438</v>
      </c>
      <c r="J97" s="57" t="s">
        <v>439</v>
      </c>
      <c r="K97" s="57" t="s">
        <v>440</v>
      </c>
      <c r="L97" s="57" t="s">
        <v>441</v>
      </c>
      <c r="M97" s="57" t="s">
        <v>442</v>
      </c>
      <c r="N97" s="57" t="s">
        <v>443</v>
      </c>
      <c r="O97" s="57" t="s">
        <v>444</v>
      </c>
      <c r="P97" s="57" t="s">
        <v>445</v>
      </c>
      <c r="Q97" s="15"/>
      <c r="R97" s="150" t="s">
        <v>41</v>
      </c>
      <c r="S97" s="58"/>
    </row>
    <row r="98" spans="1:19" s="181" customFormat="1" ht="11.1" customHeight="1" x14ac:dyDescent="0.25">
      <c r="A98" s="59"/>
      <c r="B98" s="231"/>
      <c r="C98" s="231"/>
      <c r="D98" s="56" t="s">
        <v>42</v>
      </c>
      <c r="E98" s="60"/>
      <c r="F98" s="60">
        <v>40</v>
      </c>
      <c r="G98" s="60">
        <v>40</v>
      </c>
      <c r="H98" s="60">
        <v>40</v>
      </c>
      <c r="I98" s="60">
        <v>50</v>
      </c>
      <c r="J98" s="60">
        <v>50</v>
      </c>
      <c r="K98" s="60">
        <v>50</v>
      </c>
      <c r="L98" s="60">
        <v>50</v>
      </c>
      <c r="M98" s="60">
        <v>30</v>
      </c>
      <c r="N98" s="60">
        <v>10</v>
      </c>
      <c r="O98" s="60">
        <v>30</v>
      </c>
      <c r="P98" s="60">
        <v>30</v>
      </c>
      <c r="Q98" s="15"/>
      <c r="R98" s="60">
        <f>AVERAGE(E98:P98)</f>
        <v>38.18181818181818</v>
      </c>
      <c r="S98" s="61" t="s">
        <v>43</v>
      </c>
    </row>
    <row r="99" spans="1:19" s="181" customFormat="1" ht="11.1" customHeight="1" x14ac:dyDescent="0.25">
      <c r="A99" s="59"/>
      <c r="B99" s="231"/>
      <c r="C99" s="231"/>
      <c r="D99" s="56" t="s">
        <v>44</v>
      </c>
      <c r="E99" s="62" t="s">
        <v>45</v>
      </c>
      <c r="F99" s="62" t="s">
        <v>83</v>
      </c>
      <c r="G99" s="62" t="s">
        <v>83</v>
      </c>
      <c r="H99" s="62" t="s">
        <v>83</v>
      </c>
      <c r="I99" s="62" t="s">
        <v>83</v>
      </c>
      <c r="J99" s="63" t="s">
        <v>448</v>
      </c>
      <c r="K99" s="62" t="s">
        <v>83</v>
      </c>
      <c r="L99" s="63" t="s">
        <v>448</v>
      </c>
      <c r="M99" s="62" t="s">
        <v>121</v>
      </c>
      <c r="N99" s="62" t="s">
        <v>83</v>
      </c>
      <c r="O99" s="63" t="s">
        <v>448</v>
      </c>
      <c r="P99" s="62" t="s">
        <v>83</v>
      </c>
      <c r="Q99" s="64"/>
      <c r="R99" s="60">
        <f>AVERAGE(E98:J98)</f>
        <v>44</v>
      </c>
      <c r="S99" s="61" t="s">
        <v>46</v>
      </c>
    </row>
    <row r="100" spans="1:19" s="185" customFormat="1" ht="11.1" customHeight="1" x14ac:dyDescent="0.25">
      <c r="A100" s="59"/>
      <c r="B100" s="189"/>
      <c r="C100" s="189"/>
      <c r="D100" s="59"/>
      <c r="E100" s="82"/>
      <c r="F100" s="82"/>
      <c r="G100" s="82"/>
      <c r="H100" s="82"/>
      <c r="I100" s="82"/>
      <c r="J100" s="83"/>
      <c r="K100" s="82"/>
      <c r="L100" s="83"/>
      <c r="M100" s="82"/>
      <c r="N100" s="82"/>
      <c r="O100" s="83"/>
      <c r="P100" s="82"/>
      <c r="Q100" s="81"/>
      <c r="R100" s="65"/>
      <c r="S100" s="85"/>
    </row>
    <row r="101" spans="1:19" s="188" customFormat="1" ht="11.1" customHeight="1" x14ac:dyDescent="0.25">
      <c r="A101" s="59"/>
      <c r="B101" s="231" t="s">
        <v>465</v>
      </c>
      <c r="C101" s="231"/>
      <c r="D101" s="56" t="s">
        <v>28</v>
      </c>
      <c r="E101" s="57" t="s">
        <v>466</v>
      </c>
      <c r="F101" s="57" t="s">
        <v>467</v>
      </c>
      <c r="G101" s="57" t="s">
        <v>468</v>
      </c>
      <c r="H101" s="57" t="s">
        <v>469</v>
      </c>
      <c r="I101" s="57" t="s">
        <v>470</v>
      </c>
      <c r="J101" s="57" t="s">
        <v>471</v>
      </c>
      <c r="K101" s="57" t="s">
        <v>472</v>
      </c>
      <c r="L101" s="57" t="s">
        <v>473</v>
      </c>
      <c r="M101" s="57" t="s">
        <v>474</v>
      </c>
      <c r="N101" s="57" t="s">
        <v>475</v>
      </c>
      <c r="O101" s="57" t="s">
        <v>476</v>
      </c>
      <c r="P101" s="57" t="s">
        <v>477</v>
      </c>
      <c r="Q101" s="15"/>
      <c r="R101" s="150" t="s">
        <v>41</v>
      </c>
      <c r="S101" s="58"/>
    </row>
    <row r="102" spans="1:19" s="188" customFormat="1" ht="11.1" customHeight="1" x14ac:dyDescent="0.25">
      <c r="A102" s="59"/>
      <c r="B102" s="231"/>
      <c r="C102" s="231"/>
      <c r="D102" s="56" t="s">
        <v>42</v>
      </c>
      <c r="E102" s="60"/>
      <c r="F102" s="60"/>
      <c r="G102" s="60">
        <v>40</v>
      </c>
      <c r="H102" s="60">
        <v>35</v>
      </c>
      <c r="I102" s="60">
        <v>40</v>
      </c>
      <c r="J102" s="60">
        <v>40</v>
      </c>
      <c r="K102" s="60">
        <v>40</v>
      </c>
      <c r="L102" s="60">
        <v>40</v>
      </c>
      <c r="M102" s="60">
        <v>40</v>
      </c>
      <c r="N102" s="60">
        <v>40</v>
      </c>
      <c r="O102" s="60">
        <v>50</v>
      </c>
      <c r="P102" s="60">
        <v>50</v>
      </c>
      <c r="Q102" s="15"/>
      <c r="R102" s="60">
        <f>AVERAGE(E102:P102)</f>
        <v>41.5</v>
      </c>
      <c r="S102" s="61" t="s">
        <v>43</v>
      </c>
    </row>
    <row r="103" spans="1:19" s="188" customFormat="1" ht="11.1" customHeight="1" x14ac:dyDescent="0.25">
      <c r="A103" s="59"/>
      <c r="B103" s="231"/>
      <c r="C103" s="231"/>
      <c r="D103" s="56" t="s">
        <v>44</v>
      </c>
      <c r="E103" s="62" t="s">
        <v>45</v>
      </c>
      <c r="F103" s="62" t="s">
        <v>45</v>
      </c>
      <c r="G103" s="62" t="s">
        <v>83</v>
      </c>
      <c r="H103" s="62" t="s">
        <v>83</v>
      </c>
      <c r="I103" s="62" t="s">
        <v>293</v>
      </c>
      <c r="J103" s="63" t="s">
        <v>83</v>
      </c>
      <c r="K103" s="62" t="s">
        <v>293</v>
      </c>
      <c r="L103" s="63" t="s">
        <v>83</v>
      </c>
      <c r="M103" s="62" t="s">
        <v>83</v>
      </c>
      <c r="N103" s="62" t="s">
        <v>83</v>
      </c>
      <c r="O103" s="63" t="s">
        <v>83</v>
      </c>
      <c r="P103" s="62" t="s">
        <v>83</v>
      </c>
      <c r="Q103" s="64"/>
      <c r="R103" s="60">
        <f>AVERAGE(E102:J102)</f>
        <v>38.75</v>
      </c>
      <c r="S103" s="61" t="s">
        <v>46</v>
      </c>
    </row>
    <row r="104" spans="1:19" s="181" customFormat="1" ht="11.1" customHeight="1" x14ac:dyDescent="0.25">
      <c r="A104" s="59"/>
      <c r="B104" s="182"/>
      <c r="C104" s="182"/>
      <c r="D104" s="59"/>
      <c r="E104" s="82"/>
      <c r="F104" s="82"/>
      <c r="G104" s="82"/>
      <c r="H104" s="82"/>
      <c r="I104" s="82"/>
      <c r="J104" s="83"/>
      <c r="K104" s="82"/>
      <c r="L104" s="83"/>
      <c r="M104" s="82"/>
      <c r="N104" s="82"/>
      <c r="O104" s="83"/>
      <c r="P104" s="82"/>
      <c r="Q104" s="81"/>
      <c r="R104" s="65"/>
      <c r="S104" s="61"/>
    </row>
    <row r="106" spans="1:19" ht="20.100000000000001" customHeight="1" x14ac:dyDescent="0.25">
      <c r="A106" s="147" t="s">
        <v>294</v>
      </c>
      <c r="B106" s="10"/>
      <c r="C106" s="10"/>
      <c r="D106" s="10"/>
      <c r="E106" s="10"/>
      <c r="F106" s="10"/>
      <c r="G106" s="159"/>
      <c r="H106" s="8"/>
      <c r="I106" s="8"/>
      <c r="J106" s="8"/>
      <c r="K106" s="8"/>
      <c r="L106" s="7"/>
      <c r="M106" s="7"/>
      <c r="N106" s="8"/>
      <c r="O106" s="8"/>
      <c r="P106" s="8"/>
      <c r="Q106" s="8"/>
      <c r="R106" s="8"/>
      <c r="S106" s="8"/>
    </row>
    <row r="107" spans="1:19" ht="15" customHeight="1" x14ac:dyDescent="0.25">
      <c r="A107" s="215"/>
      <c r="B107" s="215"/>
      <c r="C107" s="10"/>
      <c r="D107" s="14" t="s">
        <v>26</v>
      </c>
      <c r="E107" s="10"/>
      <c r="F107" s="10"/>
      <c r="G107" s="159"/>
      <c r="H107" s="8"/>
      <c r="I107" s="8"/>
      <c r="J107" s="8"/>
      <c r="K107" s="8"/>
      <c r="L107" s="7"/>
      <c r="M107" s="7"/>
      <c r="N107" s="8"/>
      <c r="O107" s="8"/>
      <c r="P107" s="8"/>
      <c r="Q107" s="8"/>
      <c r="R107" s="8"/>
      <c r="S107" s="149"/>
    </row>
    <row r="108" spans="1:19" ht="11.1" customHeight="1" x14ac:dyDescent="0.25">
      <c r="A108" s="2"/>
      <c r="B108" s="3"/>
      <c r="C108" s="2"/>
      <c r="D108" s="1"/>
      <c r="E108" s="1"/>
      <c r="F108" s="1"/>
      <c r="G108" s="160"/>
      <c r="H108" s="1"/>
      <c r="I108" s="1"/>
      <c r="J108" s="1"/>
      <c r="K108" s="1"/>
      <c r="L108" s="7"/>
      <c r="M108" s="7"/>
      <c r="N108" s="1"/>
      <c r="O108" s="1"/>
      <c r="P108" s="1"/>
      <c r="Q108" s="1"/>
      <c r="R108" s="1"/>
      <c r="S108" s="4"/>
    </row>
    <row r="109" spans="1:19" ht="11.1" customHeight="1" x14ac:dyDescent="0.25">
      <c r="A109" s="55"/>
      <c r="B109" s="225" t="s">
        <v>116</v>
      </c>
      <c r="C109" s="226"/>
      <c r="D109" s="56" t="s">
        <v>28</v>
      </c>
      <c r="E109" s="57" t="s">
        <v>29</v>
      </c>
      <c r="F109" s="57" t="s">
        <v>30</v>
      </c>
      <c r="G109" s="57" t="s">
        <v>31</v>
      </c>
      <c r="H109" s="57" t="s">
        <v>32</v>
      </c>
      <c r="I109" s="57" t="s">
        <v>33</v>
      </c>
      <c r="J109" s="57" t="s">
        <v>34</v>
      </c>
      <c r="K109" s="57" t="s">
        <v>35</v>
      </c>
      <c r="L109" s="57" t="s">
        <v>36</v>
      </c>
      <c r="M109" s="57" t="s">
        <v>37</v>
      </c>
      <c r="N109" s="57" t="s">
        <v>38</v>
      </c>
      <c r="O109" s="57" t="s">
        <v>39</v>
      </c>
      <c r="P109" s="57" t="s">
        <v>40</v>
      </c>
      <c r="Q109" s="15"/>
      <c r="R109" s="57" t="s">
        <v>41</v>
      </c>
      <c r="S109" s="58"/>
    </row>
    <row r="110" spans="1:19" ht="11.1" customHeight="1" x14ac:dyDescent="0.25">
      <c r="A110" s="59"/>
      <c r="B110" s="227"/>
      <c r="C110" s="228"/>
      <c r="D110" s="56" t="s">
        <v>42</v>
      </c>
      <c r="E110" s="60"/>
      <c r="F110" s="60"/>
      <c r="G110" s="60">
        <v>50</v>
      </c>
      <c r="H110" s="60"/>
      <c r="I110" s="60"/>
      <c r="J110" s="60"/>
      <c r="K110" s="60">
        <v>50</v>
      </c>
      <c r="L110" s="60">
        <v>50</v>
      </c>
      <c r="M110" s="60">
        <v>50</v>
      </c>
      <c r="N110" s="60">
        <v>50</v>
      </c>
      <c r="O110" s="60">
        <v>100</v>
      </c>
      <c r="P110" s="60">
        <v>80</v>
      </c>
      <c r="Q110" s="15"/>
      <c r="R110" s="60">
        <f>AVERAGE(E110:P110)</f>
        <v>61.428571428571431</v>
      </c>
      <c r="S110" s="61" t="s">
        <v>43</v>
      </c>
    </row>
    <row r="111" spans="1:19" ht="11.1" customHeight="1" x14ac:dyDescent="0.25">
      <c r="A111" s="59"/>
      <c r="B111" s="229"/>
      <c r="C111" s="230"/>
      <c r="D111" s="56" t="s">
        <v>44</v>
      </c>
      <c r="E111" s="62"/>
      <c r="F111" s="62"/>
      <c r="G111" s="62"/>
      <c r="H111" s="62"/>
      <c r="I111" s="62"/>
      <c r="J111" s="63"/>
      <c r="K111" s="63"/>
      <c r="L111" s="63"/>
      <c r="M111" s="63"/>
      <c r="N111" s="63"/>
      <c r="O111" s="63"/>
      <c r="P111" s="63"/>
      <c r="Q111" s="64"/>
      <c r="R111" s="60">
        <f>AVERAGE(E110:J110)</f>
        <v>50</v>
      </c>
      <c r="S111" s="61" t="s">
        <v>46</v>
      </c>
    </row>
    <row r="112" spans="1:19" ht="11.1" customHeight="1" x14ac:dyDescent="0.25">
      <c r="A112" s="59"/>
      <c r="B112" s="59"/>
      <c r="C112" s="5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15"/>
      <c r="P112" s="15"/>
      <c r="Q112" s="15"/>
      <c r="R112" s="15"/>
      <c r="S112" s="54"/>
    </row>
    <row r="113" spans="1:19" ht="11.1" customHeight="1" x14ac:dyDescent="0.25">
      <c r="A113" s="55"/>
      <c r="B113" s="225" t="s">
        <v>117</v>
      </c>
      <c r="C113" s="226"/>
      <c r="D113" s="56" t="s">
        <v>28</v>
      </c>
      <c r="E113" s="57" t="s">
        <v>47</v>
      </c>
      <c r="F113" s="57" t="s">
        <v>48</v>
      </c>
      <c r="G113" s="57" t="s">
        <v>49</v>
      </c>
      <c r="H113" s="57" t="s">
        <v>50</v>
      </c>
      <c r="I113" s="57" t="s">
        <v>51</v>
      </c>
      <c r="J113" s="57" t="s">
        <v>52</v>
      </c>
      <c r="K113" s="57" t="s">
        <v>53</v>
      </c>
      <c r="L113" s="57" t="s">
        <v>54</v>
      </c>
      <c r="M113" s="57" t="s">
        <v>55</v>
      </c>
      <c r="N113" s="57" t="s">
        <v>56</v>
      </c>
      <c r="O113" s="57" t="s">
        <v>57</v>
      </c>
      <c r="P113" s="57" t="s">
        <v>58</v>
      </c>
      <c r="Q113" s="15"/>
      <c r="R113" s="57" t="s">
        <v>41</v>
      </c>
      <c r="S113" s="58"/>
    </row>
    <row r="114" spans="1:19" ht="11.1" customHeight="1" x14ac:dyDescent="0.25">
      <c r="A114" s="59"/>
      <c r="B114" s="227"/>
      <c r="C114" s="228"/>
      <c r="D114" s="56" t="s">
        <v>42</v>
      </c>
      <c r="E114" s="60"/>
      <c r="F114" s="60"/>
      <c r="G114" s="60">
        <v>90</v>
      </c>
      <c r="H114" s="60">
        <v>90</v>
      </c>
      <c r="I114" s="60">
        <v>85</v>
      </c>
      <c r="J114" s="60">
        <v>80</v>
      </c>
      <c r="K114" s="60">
        <v>90</v>
      </c>
      <c r="L114" s="60">
        <v>85</v>
      </c>
      <c r="M114" s="60">
        <v>40</v>
      </c>
      <c r="N114" s="60">
        <v>40</v>
      </c>
      <c r="O114" s="60">
        <v>30</v>
      </c>
      <c r="P114" s="60">
        <v>40</v>
      </c>
      <c r="Q114" s="15"/>
      <c r="R114" s="60">
        <f>AVERAGE(E114:P114)</f>
        <v>67</v>
      </c>
      <c r="S114" s="61" t="s">
        <v>43</v>
      </c>
    </row>
    <row r="115" spans="1:19" ht="11.1" customHeight="1" x14ac:dyDescent="0.25">
      <c r="A115" s="59"/>
      <c r="B115" s="229"/>
      <c r="C115" s="230"/>
      <c r="D115" s="56" t="s">
        <v>44</v>
      </c>
      <c r="E115" s="62" t="s">
        <v>45</v>
      </c>
      <c r="F115" s="62" t="s">
        <v>45</v>
      </c>
      <c r="G115" s="62"/>
      <c r="H115" s="62"/>
      <c r="I115" s="62"/>
      <c r="J115" s="63"/>
      <c r="K115" s="63"/>
      <c r="L115" s="63"/>
      <c r="M115" s="63"/>
      <c r="N115" s="63"/>
      <c r="O115" s="63"/>
      <c r="P115" s="63"/>
      <c r="Q115" s="64"/>
      <c r="R115" s="60">
        <f>AVERAGE(E114:J114)</f>
        <v>86.25</v>
      </c>
      <c r="S115" s="61" t="s">
        <v>46</v>
      </c>
    </row>
    <row r="116" spans="1:19" ht="11.1" customHeight="1" x14ac:dyDescent="0.25">
      <c r="A116" s="59"/>
      <c r="B116" s="52"/>
      <c r="C116" s="15"/>
      <c r="D116" s="66"/>
      <c r="E116" s="66"/>
      <c r="F116" s="66"/>
      <c r="G116" s="61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54"/>
    </row>
    <row r="117" spans="1:19" ht="11.1" customHeight="1" x14ac:dyDescent="0.25">
      <c r="A117" s="55"/>
      <c r="B117" s="225" t="s">
        <v>118</v>
      </c>
      <c r="C117" s="226"/>
      <c r="D117" s="56" t="s">
        <v>28</v>
      </c>
      <c r="E117" s="57" t="s">
        <v>60</v>
      </c>
      <c r="F117" s="57" t="s">
        <v>61</v>
      </c>
      <c r="G117" s="57" t="s">
        <v>62</v>
      </c>
      <c r="H117" s="57" t="s">
        <v>63</v>
      </c>
      <c r="I117" s="57" t="s">
        <v>64</v>
      </c>
      <c r="J117" s="57" t="s">
        <v>65</v>
      </c>
      <c r="K117" s="57" t="s">
        <v>66</v>
      </c>
      <c r="L117" s="57" t="s">
        <v>67</v>
      </c>
      <c r="M117" s="57" t="s">
        <v>68</v>
      </c>
      <c r="N117" s="57" t="s">
        <v>56</v>
      </c>
      <c r="O117" s="57" t="s">
        <v>69</v>
      </c>
      <c r="P117" s="57" t="s">
        <v>70</v>
      </c>
      <c r="Q117" s="15"/>
      <c r="R117" s="57" t="s">
        <v>41</v>
      </c>
      <c r="S117" s="58"/>
    </row>
    <row r="118" spans="1:19" ht="11.1" customHeight="1" x14ac:dyDescent="0.25">
      <c r="A118" s="59"/>
      <c r="B118" s="227"/>
      <c r="C118" s="228"/>
      <c r="D118" s="56" t="s">
        <v>42</v>
      </c>
      <c r="E118" s="60"/>
      <c r="F118" s="60"/>
      <c r="G118" s="60"/>
      <c r="H118" s="60">
        <v>60</v>
      </c>
      <c r="I118" s="60">
        <v>50</v>
      </c>
      <c r="J118" s="60">
        <v>40</v>
      </c>
      <c r="K118" s="60">
        <v>40</v>
      </c>
      <c r="L118" s="60">
        <v>60</v>
      </c>
      <c r="M118" s="60">
        <v>60</v>
      </c>
      <c r="N118" s="60">
        <v>80</v>
      </c>
      <c r="O118" s="60">
        <v>90</v>
      </c>
      <c r="P118" s="60"/>
      <c r="Q118" s="15"/>
      <c r="R118" s="60">
        <f>AVERAGE(E118:P118)</f>
        <v>60</v>
      </c>
      <c r="S118" s="61" t="s">
        <v>43</v>
      </c>
    </row>
    <row r="119" spans="1:19" ht="11.1" customHeight="1" x14ac:dyDescent="0.25">
      <c r="A119" s="59"/>
      <c r="B119" s="229"/>
      <c r="C119" s="230"/>
      <c r="D119" s="56" t="s">
        <v>44</v>
      </c>
      <c r="E119" s="62" t="s">
        <v>45</v>
      </c>
      <c r="F119" s="62" t="s">
        <v>45</v>
      </c>
      <c r="G119" s="62" t="s">
        <v>45</v>
      </c>
      <c r="H119" s="62"/>
      <c r="I119" s="62"/>
      <c r="J119" s="63"/>
      <c r="K119" s="63"/>
      <c r="L119" s="63"/>
      <c r="M119" s="63"/>
      <c r="N119" s="63"/>
      <c r="O119" s="63"/>
      <c r="P119" s="62" t="s">
        <v>45</v>
      </c>
      <c r="Q119" s="64"/>
      <c r="R119" s="60">
        <f>AVERAGE(E118:J118)</f>
        <v>50</v>
      </c>
      <c r="S119" s="61" t="s">
        <v>46</v>
      </c>
    </row>
    <row r="120" spans="1:19" ht="11.1" customHeight="1" x14ac:dyDescent="0.25">
      <c r="A120" s="59"/>
      <c r="B120" s="55"/>
      <c r="C120" s="59"/>
      <c r="D120" s="59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59"/>
      <c r="R120" s="59"/>
      <c r="S120" s="59"/>
    </row>
    <row r="121" spans="1:19" ht="11.1" customHeight="1" x14ac:dyDescent="0.25">
      <c r="A121" s="55"/>
      <c r="B121" s="225" t="s">
        <v>119</v>
      </c>
      <c r="C121" s="226"/>
      <c r="D121" s="56" t="s">
        <v>28</v>
      </c>
      <c r="E121" s="57" t="s">
        <v>71</v>
      </c>
      <c r="F121" s="57" t="s">
        <v>72</v>
      </c>
      <c r="G121" s="57" t="s">
        <v>73</v>
      </c>
      <c r="H121" s="57" t="s">
        <v>74</v>
      </c>
      <c r="I121" s="57" t="s">
        <v>75</v>
      </c>
      <c r="J121" s="57" t="s">
        <v>76</v>
      </c>
      <c r="K121" s="57" t="s">
        <v>77</v>
      </c>
      <c r="L121" s="57" t="s">
        <v>78</v>
      </c>
      <c r="M121" s="57" t="s">
        <v>79</v>
      </c>
      <c r="N121" s="57" t="s">
        <v>80</v>
      </c>
      <c r="O121" s="57" t="s">
        <v>81</v>
      </c>
      <c r="P121" s="57" t="s">
        <v>82</v>
      </c>
      <c r="Q121" s="15"/>
      <c r="R121" s="57" t="s">
        <v>41</v>
      </c>
      <c r="S121" s="58"/>
    </row>
    <row r="122" spans="1:19" ht="11.1" customHeight="1" x14ac:dyDescent="0.25">
      <c r="A122" s="59"/>
      <c r="B122" s="227"/>
      <c r="C122" s="228"/>
      <c r="D122" s="56" t="s">
        <v>42</v>
      </c>
      <c r="E122" s="60"/>
      <c r="F122" s="60"/>
      <c r="G122" s="60">
        <v>60</v>
      </c>
      <c r="H122" s="60">
        <v>60</v>
      </c>
      <c r="I122" s="60">
        <v>50</v>
      </c>
      <c r="J122" s="60">
        <v>50</v>
      </c>
      <c r="K122" s="60">
        <v>50</v>
      </c>
      <c r="L122" s="60">
        <v>55</v>
      </c>
      <c r="M122" s="60">
        <v>50</v>
      </c>
      <c r="N122" s="60">
        <v>50</v>
      </c>
      <c r="O122" s="60" t="s">
        <v>16</v>
      </c>
      <c r="P122" s="60" t="s">
        <v>16</v>
      </c>
      <c r="Q122" s="15"/>
      <c r="R122" s="60">
        <f>AVERAGE(E122:P122)</f>
        <v>53.125</v>
      </c>
      <c r="S122" s="61" t="s">
        <v>43</v>
      </c>
    </row>
    <row r="123" spans="1:19" ht="11.1" customHeight="1" x14ac:dyDescent="0.25">
      <c r="A123" s="59"/>
      <c r="B123" s="229"/>
      <c r="C123" s="230"/>
      <c r="D123" s="56" t="s">
        <v>44</v>
      </c>
      <c r="E123" s="62" t="s">
        <v>45</v>
      </c>
      <c r="F123" s="62" t="s">
        <v>45</v>
      </c>
      <c r="G123" s="62"/>
      <c r="H123" s="62"/>
      <c r="I123" s="62"/>
      <c r="J123" s="63" t="s">
        <v>200</v>
      </c>
      <c r="K123" s="63" t="s">
        <v>16</v>
      </c>
      <c r="L123" s="63" t="s">
        <v>16</v>
      </c>
      <c r="M123" s="63" t="s">
        <v>83</v>
      </c>
      <c r="N123" s="63" t="s">
        <v>83</v>
      </c>
      <c r="O123" s="63" t="s">
        <v>16</v>
      </c>
      <c r="P123" s="63" t="s">
        <v>16</v>
      </c>
      <c r="Q123" s="64"/>
      <c r="R123" s="60">
        <f>AVERAGE(E122:J122)</f>
        <v>55</v>
      </c>
      <c r="S123" s="61" t="s">
        <v>46</v>
      </c>
    </row>
    <row r="124" spans="1:19" ht="11.1" customHeight="1" x14ac:dyDescent="0.25">
      <c r="A124" s="59"/>
      <c r="B124" s="55"/>
      <c r="C124" s="59"/>
      <c r="D124" s="59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59"/>
      <c r="R124" s="59"/>
      <c r="S124" s="59"/>
    </row>
    <row r="125" spans="1:19" ht="11.1" customHeight="1" x14ac:dyDescent="0.25">
      <c r="A125" s="55"/>
      <c r="B125" s="225" t="s">
        <v>122</v>
      </c>
      <c r="C125" s="226"/>
      <c r="D125" s="56" t="s">
        <v>28</v>
      </c>
      <c r="E125" s="57" t="s">
        <v>85</v>
      </c>
      <c r="F125" s="57" t="s">
        <v>86</v>
      </c>
      <c r="G125" s="57" t="s">
        <v>87</v>
      </c>
      <c r="H125" s="57" t="s">
        <v>88</v>
      </c>
      <c r="I125" s="57" t="s">
        <v>89</v>
      </c>
      <c r="J125" s="57" t="s">
        <v>90</v>
      </c>
      <c r="K125" s="57" t="s">
        <v>91</v>
      </c>
      <c r="L125" s="57" t="s">
        <v>92</v>
      </c>
      <c r="M125" s="57" t="s">
        <v>93</v>
      </c>
      <c r="N125" s="57" t="s">
        <v>94</v>
      </c>
      <c r="O125" s="57" t="s">
        <v>95</v>
      </c>
      <c r="P125" s="57" t="s">
        <v>96</v>
      </c>
      <c r="Q125" s="15"/>
      <c r="R125" s="57" t="s">
        <v>41</v>
      </c>
      <c r="S125" s="58"/>
    </row>
    <row r="126" spans="1:19" ht="11.1" customHeight="1" x14ac:dyDescent="0.25">
      <c r="A126" s="59"/>
      <c r="B126" s="227"/>
      <c r="C126" s="228"/>
      <c r="D126" s="56" t="s">
        <v>42</v>
      </c>
      <c r="E126" s="60">
        <v>50</v>
      </c>
      <c r="F126" s="60"/>
      <c r="G126" s="60">
        <v>60</v>
      </c>
      <c r="H126" s="60">
        <v>40</v>
      </c>
      <c r="I126" s="60">
        <v>50</v>
      </c>
      <c r="J126" s="60">
        <v>50</v>
      </c>
      <c r="K126" s="60">
        <v>50</v>
      </c>
      <c r="L126" s="60">
        <v>45</v>
      </c>
      <c r="M126" s="60">
        <v>50</v>
      </c>
      <c r="N126" s="60">
        <v>50</v>
      </c>
      <c r="O126" s="60">
        <v>50</v>
      </c>
      <c r="P126" s="60"/>
      <c r="Q126" s="15"/>
      <c r="R126" s="60">
        <f>AVERAGE(E126:P126)</f>
        <v>49.5</v>
      </c>
      <c r="S126" s="61" t="s">
        <v>43</v>
      </c>
    </row>
    <row r="127" spans="1:19" ht="11.1" customHeight="1" x14ac:dyDescent="0.25">
      <c r="A127" s="59"/>
      <c r="B127" s="229"/>
      <c r="C127" s="230"/>
      <c r="D127" s="56" t="s">
        <v>44</v>
      </c>
      <c r="E127" s="62" t="s">
        <v>177</v>
      </c>
      <c r="F127" s="62" t="s">
        <v>45</v>
      </c>
      <c r="G127" s="62" t="s">
        <v>177</v>
      </c>
      <c r="H127" s="62" t="s">
        <v>121</v>
      </c>
      <c r="I127" s="62" t="s">
        <v>121</v>
      </c>
      <c r="J127" s="63" t="s">
        <v>121</v>
      </c>
      <c r="K127" s="63" t="s">
        <v>16</v>
      </c>
      <c r="L127" s="63" t="s">
        <v>16</v>
      </c>
      <c r="M127" s="63" t="s">
        <v>16</v>
      </c>
      <c r="N127" s="63" t="s">
        <v>16</v>
      </c>
      <c r="O127" s="63" t="s">
        <v>16</v>
      </c>
      <c r="P127" s="62" t="s">
        <v>45</v>
      </c>
      <c r="Q127" s="64"/>
      <c r="R127" s="60">
        <f>AVERAGE(E126:J126)</f>
        <v>50</v>
      </c>
      <c r="S127" s="61" t="s">
        <v>46</v>
      </c>
    </row>
    <row r="128" spans="1:19" ht="11.1" customHeight="1" x14ac:dyDescent="0.25">
      <c r="A128" s="59"/>
      <c r="B128" s="15"/>
      <c r="C128" s="15"/>
      <c r="D128" s="15"/>
      <c r="E128" s="15"/>
      <c r="F128" s="15"/>
      <c r="G128" s="161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1.1" customHeight="1" x14ac:dyDescent="0.25">
      <c r="A129" s="55"/>
      <c r="B129" s="225" t="s">
        <v>128</v>
      </c>
      <c r="C129" s="226"/>
      <c r="D129" s="56" t="s">
        <v>28</v>
      </c>
      <c r="E129" s="57" t="s">
        <v>124</v>
      </c>
      <c r="F129" s="57" t="s">
        <v>125</v>
      </c>
      <c r="G129" s="57" t="s">
        <v>126</v>
      </c>
      <c r="H129" s="57" t="s">
        <v>127</v>
      </c>
      <c r="I129" s="57" t="s">
        <v>129</v>
      </c>
      <c r="J129" s="57" t="s">
        <v>130</v>
      </c>
      <c r="K129" s="57" t="s">
        <v>131</v>
      </c>
      <c r="L129" s="57" t="s">
        <v>132</v>
      </c>
      <c r="M129" s="57" t="s">
        <v>133</v>
      </c>
      <c r="N129" s="57" t="s">
        <v>134</v>
      </c>
      <c r="O129" s="57" t="s">
        <v>135</v>
      </c>
      <c r="P129" s="57" t="s">
        <v>136</v>
      </c>
      <c r="Q129" s="15"/>
      <c r="R129" s="57" t="s">
        <v>41</v>
      </c>
      <c r="S129" s="58"/>
    </row>
    <row r="130" spans="1:19" ht="11.1" customHeight="1" x14ac:dyDescent="0.25">
      <c r="A130" s="59"/>
      <c r="B130" s="227"/>
      <c r="C130" s="228"/>
      <c r="D130" s="56" t="s">
        <v>42</v>
      </c>
      <c r="E130" s="60"/>
      <c r="F130" s="62"/>
      <c r="G130" s="60"/>
      <c r="H130" s="60">
        <v>60</v>
      </c>
      <c r="I130" s="60">
        <v>50</v>
      </c>
      <c r="J130" s="60">
        <v>50</v>
      </c>
      <c r="K130" s="60">
        <v>45</v>
      </c>
      <c r="L130" s="60">
        <v>50</v>
      </c>
      <c r="M130" s="60">
        <v>45</v>
      </c>
      <c r="N130" s="60">
        <v>50</v>
      </c>
      <c r="O130" s="60">
        <v>50</v>
      </c>
      <c r="P130" s="60">
        <v>55</v>
      </c>
      <c r="Q130" s="15"/>
      <c r="R130" s="60">
        <f>AVERAGE(E130:P130)</f>
        <v>50.555555555555557</v>
      </c>
      <c r="S130" s="61" t="s">
        <v>43</v>
      </c>
    </row>
    <row r="131" spans="1:19" ht="11.1" customHeight="1" x14ac:dyDescent="0.25">
      <c r="A131" s="59"/>
      <c r="B131" s="229"/>
      <c r="C131" s="230"/>
      <c r="D131" s="56" t="s">
        <v>44</v>
      </c>
      <c r="E131" s="62" t="s">
        <v>45</v>
      </c>
      <c r="F131" s="62" t="s">
        <v>45</v>
      </c>
      <c r="G131" s="62" t="s">
        <v>45</v>
      </c>
      <c r="H131" s="62" t="s">
        <v>16</v>
      </c>
      <c r="I131" s="63" t="s">
        <v>83</v>
      </c>
      <c r="J131" s="63" t="s">
        <v>83</v>
      </c>
      <c r="K131" s="62" t="s">
        <v>83</v>
      </c>
      <c r="L131" s="62" t="s">
        <v>83</v>
      </c>
      <c r="M131" s="62" t="s">
        <v>83</v>
      </c>
      <c r="N131" s="63" t="s">
        <v>83</v>
      </c>
      <c r="O131" s="63" t="s">
        <v>83</v>
      </c>
      <c r="P131" s="63" t="s">
        <v>83</v>
      </c>
      <c r="Q131" s="64"/>
      <c r="R131" s="60">
        <f>AVERAGE(E130:J130)</f>
        <v>53.333333333333336</v>
      </c>
      <c r="S131" s="61" t="s">
        <v>46</v>
      </c>
    </row>
    <row r="132" spans="1:19" ht="11.1" customHeight="1" x14ac:dyDescent="0.25">
      <c r="A132" s="59"/>
      <c r="B132" s="15"/>
      <c r="C132" s="15"/>
      <c r="D132" s="15"/>
      <c r="E132" s="15"/>
      <c r="F132" s="15"/>
      <c r="G132" s="161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1.1" customHeight="1" x14ac:dyDescent="0.25">
      <c r="A133" s="55"/>
      <c r="B133" s="225" t="s">
        <v>295</v>
      </c>
      <c r="C133" s="226"/>
      <c r="D133" s="56" t="s">
        <v>28</v>
      </c>
      <c r="E133" s="57" t="s">
        <v>296</v>
      </c>
      <c r="F133" s="57" t="s">
        <v>297</v>
      </c>
      <c r="G133" s="57" t="s">
        <v>298</v>
      </c>
      <c r="H133" s="57" t="s">
        <v>299</v>
      </c>
      <c r="I133" s="57" t="s">
        <v>300</v>
      </c>
      <c r="J133" s="57" t="s">
        <v>301</v>
      </c>
      <c r="K133" s="57" t="s">
        <v>302</v>
      </c>
      <c r="L133" s="57" t="s">
        <v>303</v>
      </c>
      <c r="M133" s="57" t="s">
        <v>304</v>
      </c>
      <c r="N133" s="57" t="s">
        <v>305</v>
      </c>
      <c r="O133" s="57" t="s">
        <v>306</v>
      </c>
      <c r="P133" s="57" t="s">
        <v>307</v>
      </c>
      <c r="Q133" s="15"/>
      <c r="R133" s="150" t="s">
        <v>41</v>
      </c>
      <c r="S133" s="58"/>
    </row>
    <row r="134" spans="1:19" ht="11.1" customHeight="1" x14ac:dyDescent="0.25">
      <c r="A134" s="59"/>
      <c r="B134" s="227"/>
      <c r="C134" s="228"/>
      <c r="D134" s="56" t="s">
        <v>42</v>
      </c>
      <c r="E134" s="60">
        <v>40</v>
      </c>
      <c r="F134" s="60">
        <v>40</v>
      </c>
      <c r="G134" s="60">
        <v>35</v>
      </c>
      <c r="H134" s="60">
        <v>33</v>
      </c>
      <c r="I134" s="60">
        <v>40</v>
      </c>
      <c r="J134" s="60">
        <v>50</v>
      </c>
      <c r="K134" s="60">
        <v>10</v>
      </c>
      <c r="L134" s="60">
        <v>10</v>
      </c>
      <c r="M134" s="60">
        <v>30</v>
      </c>
      <c r="N134" s="60">
        <v>40</v>
      </c>
      <c r="O134" s="60">
        <v>45</v>
      </c>
      <c r="P134" s="60">
        <v>60</v>
      </c>
      <c r="Q134" s="15"/>
      <c r="R134" s="60">
        <f>AVERAGE(E134:P134)</f>
        <v>36.083333333333336</v>
      </c>
      <c r="S134" s="61" t="s">
        <v>43</v>
      </c>
    </row>
    <row r="135" spans="1:19" ht="11.1" customHeight="1" x14ac:dyDescent="0.25">
      <c r="A135" s="59"/>
      <c r="B135" s="229"/>
      <c r="C135" s="230"/>
      <c r="D135" s="56" t="s">
        <v>44</v>
      </c>
      <c r="E135" s="62" t="s">
        <v>121</v>
      </c>
      <c r="F135" s="62" t="s">
        <v>121</v>
      </c>
      <c r="G135" s="62" t="s">
        <v>121</v>
      </c>
      <c r="H135" s="62" t="s">
        <v>121</v>
      </c>
      <c r="I135" s="62" t="s">
        <v>121</v>
      </c>
      <c r="J135" s="63" t="s">
        <v>144</v>
      </c>
      <c r="K135" s="63" t="s">
        <v>144</v>
      </c>
      <c r="L135" s="63" t="s">
        <v>144</v>
      </c>
      <c r="M135" s="63" t="s">
        <v>144</v>
      </c>
      <c r="N135" s="63" t="s">
        <v>144</v>
      </c>
      <c r="O135" s="63" t="s">
        <v>144</v>
      </c>
      <c r="P135" s="62" t="s">
        <v>293</v>
      </c>
      <c r="Q135" s="64"/>
      <c r="R135" s="60">
        <f>AVERAGE(E134:J134)</f>
        <v>39.666666666666664</v>
      </c>
      <c r="S135" s="61" t="s">
        <v>46</v>
      </c>
    </row>
    <row r="136" spans="1:19" s="178" customFormat="1" ht="11.1" customHeight="1" x14ac:dyDescent="0.25">
      <c r="A136" s="59"/>
      <c r="B136" s="15"/>
      <c r="C136" s="15"/>
      <c r="D136" s="15"/>
      <c r="E136" s="15"/>
      <c r="F136" s="15"/>
      <c r="G136" s="161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s="178" customFormat="1" ht="11.1" customHeight="1" x14ac:dyDescent="0.25">
      <c r="A137" s="59"/>
      <c r="B137" s="231" t="s">
        <v>408</v>
      </c>
      <c r="C137" s="231"/>
      <c r="D137" s="56" t="s">
        <v>28</v>
      </c>
      <c r="E137" s="57" t="s">
        <v>411</v>
      </c>
      <c r="F137" s="57" t="s">
        <v>412</v>
      </c>
      <c r="G137" s="57" t="s">
        <v>413</v>
      </c>
      <c r="H137" s="57" t="s">
        <v>414</v>
      </c>
      <c r="I137" s="57" t="s">
        <v>415</v>
      </c>
      <c r="J137" s="57" t="s">
        <v>416</v>
      </c>
      <c r="K137" s="57" t="s">
        <v>417</v>
      </c>
      <c r="L137" s="57" t="s">
        <v>418</v>
      </c>
      <c r="M137" s="57" t="s">
        <v>419</v>
      </c>
      <c r="N137" s="57" t="s">
        <v>420</v>
      </c>
      <c r="O137" s="57" t="s">
        <v>421</v>
      </c>
      <c r="P137" s="57" t="s">
        <v>422</v>
      </c>
      <c r="Q137" s="15"/>
      <c r="R137" s="150" t="s">
        <v>41</v>
      </c>
      <c r="S137" s="58"/>
    </row>
    <row r="138" spans="1:19" s="178" customFormat="1" ht="11.1" customHeight="1" x14ac:dyDescent="0.25">
      <c r="A138" s="59"/>
      <c r="B138" s="231"/>
      <c r="C138" s="231"/>
      <c r="D138" s="56" t="s">
        <v>42</v>
      </c>
      <c r="E138" s="60">
        <v>60</v>
      </c>
      <c r="F138" s="60"/>
      <c r="G138" s="60">
        <v>50</v>
      </c>
      <c r="H138" s="60">
        <v>50</v>
      </c>
      <c r="I138" s="60">
        <v>45</v>
      </c>
      <c r="J138" s="60">
        <v>30</v>
      </c>
      <c r="K138" s="60">
        <v>10</v>
      </c>
      <c r="L138" s="60">
        <v>10</v>
      </c>
      <c r="M138" s="60">
        <v>100</v>
      </c>
      <c r="N138" s="60">
        <v>100</v>
      </c>
      <c r="O138" s="60">
        <v>100</v>
      </c>
      <c r="P138" s="60">
        <v>100</v>
      </c>
      <c r="Q138" s="15"/>
      <c r="R138" s="60">
        <f>AVERAGE(E138:P138)</f>
        <v>59.545454545454547</v>
      </c>
      <c r="S138" s="61" t="s">
        <v>43</v>
      </c>
    </row>
    <row r="139" spans="1:19" s="178" customFormat="1" ht="11.1" customHeight="1" x14ac:dyDescent="0.25">
      <c r="A139" s="59"/>
      <c r="B139" s="231"/>
      <c r="C139" s="231"/>
      <c r="D139" s="56" t="s">
        <v>44</v>
      </c>
      <c r="E139" s="62" t="s">
        <v>428</v>
      </c>
      <c r="F139" s="62" t="s">
        <v>45</v>
      </c>
      <c r="G139" s="62" t="s">
        <v>83</v>
      </c>
      <c r="H139" s="62" t="s">
        <v>83</v>
      </c>
      <c r="I139" s="62" t="s">
        <v>83</v>
      </c>
      <c r="J139" s="63" t="s">
        <v>83</v>
      </c>
      <c r="K139" s="62" t="s">
        <v>428</v>
      </c>
      <c r="L139" s="62" t="s">
        <v>428</v>
      </c>
      <c r="M139" s="62" t="s">
        <v>83</v>
      </c>
      <c r="N139" s="62" t="s">
        <v>121</v>
      </c>
      <c r="O139" s="62" t="s">
        <v>121</v>
      </c>
      <c r="P139" s="62" t="s">
        <v>83</v>
      </c>
      <c r="Q139" s="64"/>
      <c r="R139" s="60">
        <f>AVERAGE(E138:J138)</f>
        <v>47</v>
      </c>
      <c r="S139" s="61" t="s">
        <v>46</v>
      </c>
    </row>
    <row r="140" spans="1:19" s="185" customFormat="1" ht="11.1" customHeight="1" x14ac:dyDescent="0.25">
      <c r="A140" s="59"/>
      <c r="B140" s="182"/>
      <c r="C140" s="182"/>
      <c r="D140" s="59"/>
      <c r="E140" s="82"/>
      <c r="F140" s="82"/>
      <c r="G140" s="82"/>
      <c r="H140" s="82"/>
      <c r="I140" s="82"/>
      <c r="J140" s="83"/>
      <c r="K140" s="82"/>
      <c r="L140" s="82"/>
      <c r="M140" s="82"/>
      <c r="N140" s="82"/>
      <c r="O140" s="82"/>
      <c r="P140" s="82"/>
      <c r="Q140" s="81"/>
      <c r="R140" s="65"/>
      <c r="S140" s="85"/>
    </row>
    <row r="141" spans="1:19" s="181" customFormat="1" ht="11.1" customHeight="1" x14ac:dyDescent="0.25">
      <c r="A141" s="59"/>
      <c r="B141" s="231" t="s">
        <v>446</v>
      </c>
      <c r="C141" s="231"/>
      <c r="D141" s="56" t="s">
        <v>28</v>
      </c>
      <c r="E141" s="57" t="s">
        <v>434</v>
      </c>
      <c r="F141" s="57" t="s">
        <v>435</v>
      </c>
      <c r="G141" s="57" t="s">
        <v>436</v>
      </c>
      <c r="H141" s="57" t="s">
        <v>437</v>
      </c>
      <c r="I141" s="57" t="s">
        <v>438</v>
      </c>
      <c r="J141" s="57" t="s">
        <v>439</v>
      </c>
      <c r="K141" s="57" t="s">
        <v>440</v>
      </c>
      <c r="L141" s="57" t="s">
        <v>441</v>
      </c>
      <c r="M141" s="57" t="s">
        <v>442</v>
      </c>
      <c r="N141" s="57" t="s">
        <v>443</v>
      </c>
      <c r="O141" s="57" t="s">
        <v>444</v>
      </c>
      <c r="P141" s="57" t="s">
        <v>445</v>
      </c>
      <c r="Q141" s="15"/>
      <c r="R141" s="150" t="s">
        <v>41</v>
      </c>
      <c r="S141" s="58"/>
    </row>
    <row r="142" spans="1:19" s="181" customFormat="1" ht="11.1" customHeight="1" x14ac:dyDescent="0.25">
      <c r="A142" s="59"/>
      <c r="B142" s="231"/>
      <c r="C142" s="231"/>
      <c r="D142" s="56" t="s">
        <v>42</v>
      </c>
      <c r="E142" s="60"/>
      <c r="F142" s="60">
        <v>50</v>
      </c>
      <c r="G142" s="60">
        <v>45</v>
      </c>
      <c r="H142" s="60">
        <v>40</v>
      </c>
      <c r="I142" s="60">
        <v>40</v>
      </c>
      <c r="J142" s="60">
        <v>30</v>
      </c>
      <c r="K142" s="60">
        <v>40</v>
      </c>
      <c r="L142" s="60">
        <v>40</v>
      </c>
      <c r="M142" s="60">
        <v>40</v>
      </c>
      <c r="N142" s="60">
        <v>40</v>
      </c>
      <c r="O142" s="60">
        <v>50</v>
      </c>
      <c r="P142" s="60">
        <v>50</v>
      </c>
      <c r="Q142" s="15"/>
      <c r="R142" s="60">
        <f>AVERAGE(E142:P142)</f>
        <v>42.272727272727273</v>
      </c>
      <c r="S142" s="61" t="s">
        <v>43</v>
      </c>
    </row>
    <row r="143" spans="1:19" s="181" customFormat="1" ht="11.1" customHeight="1" x14ac:dyDescent="0.25">
      <c r="A143" s="59"/>
      <c r="B143" s="231"/>
      <c r="C143" s="231"/>
      <c r="D143" s="56" t="s">
        <v>44</v>
      </c>
      <c r="E143" s="62" t="s">
        <v>45</v>
      </c>
      <c r="F143" s="62" t="s">
        <v>83</v>
      </c>
      <c r="G143" s="62" t="s">
        <v>83</v>
      </c>
      <c r="H143" s="62" t="s">
        <v>83</v>
      </c>
      <c r="I143" s="62" t="s">
        <v>293</v>
      </c>
      <c r="J143" s="63" t="s">
        <v>121</v>
      </c>
      <c r="K143" s="62" t="s">
        <v>83</v>
      </c>
      <c r="L143" s="63" t="s">
        <v>83</v>
      </c>
      <c r="M143" s="62" t="s">
        <v>121</v>
      </c>
      <c r="N143" s="63" t="s">
        <v>448</v>
      </c>
      <c r="O143" s="63" t="s">
        <v>83</v>
      </c>
      <c r="P143" s="62" t="s">
        <v>83</v>
      </c>
      <c r="Q143" s="64"/>
      <c r="R143" s="60">
        <f>AVERAGE(E142:J142)</f>
        <v>41</v>
      </c>
      <c r="S143" s="61" t="s">
        <v>46</v>
      </c>
    </row>
    <row r="144" spans="1:19" s="185" customFormat="1" ht="11.1" customHeight="1" x14ac:dyDescent="0.25">
      <c r="A144" s="59"/>
      <c r="B144" s="189"/>
      <c r="C144" s="189"/>
      <c r="D144" s="59"/>
      <c r="E144" s="82"/>
      <c r="F144" s="82"/>
      <c r="G144" s="82"/>
      <c r="H144" s="82"/>
      <c r="I144" s="82"/>
      <c r="J144" s="83"/>
      <c r="K144" s="82"/>
      <c r="L144" s="83"/>
      <c r="M144" s="82"/>
      <c r="N144" s="83"/>
      <c r="O144" s="83"/>
      <c r="P144" s="82"/>
      <c r="Q144" s="81"/>
      <c r="R144" s="65"/>
      <c r="S144" s="85"/>
    </row>
    <row r="145" spans="1:19" s="188" customFormat="1" ht="11.1" customHeight="1" x14ac:dyDescent="0.25">
      <c r="A145" s="59"/>
      <c r="B145" s="231" t="s">
        <v>465</v>
      </c>
      <c r="C145" s="231"/>
      <c r="D145" s="56" t="s">
        <v>28</v>
      </c>
      <c r="E145" s="57" t="s">
        <v>466</v>
      </c>
      <c r="F145" s="57" t="s">
        <v>467</v>
      </c>
      <c r="G145" s="57" t="s">
        <v>468</v>
      </c>
      <c r="H145" s="57" t="s">
        <v>469</v>
      </c>
      <c r="I145" s="57" t="s">
        <v>470</v>
      </c>
      <c r="J145" s="57" t="s">
        <v>471</v>
      </c>
      <c r="K145" s="57" t="s">
        <v>472</v>
      </c>
      <c r="L145" s="57" t="s">
        <v>473</v>
      </c>
      <c r="M145" s="57" t="s">
        <v>474</v>
      </c>
      <c r="N145" s="57" t="s">
        <v>475</v>
      </c>
      <c r="O145" s="57" t="s">
        <v>476</v>
      </c>
      <c r="P145" s="57" t="s">
        <v>477</v>
      </c>
      <c r="Q145" s="15"/>
      <c r="R145" s="150" t="s">
        <v>41</v>
      </c>
      <c r="S145" s="58"/>
    </row>
    <row r="146" spans="1:19" s="188" customFormat="1" ht="11.1" customHeight="1" x14ac:dyDescent="0.25">
      <c r="A146" s="59"/>
      <c r="B146" s="231"/>
      <c r="C146" s="231"/>
      <c r="D146" s="56" t="s">
        <v>42</v>
      </c>
      <c r="E146" s="60"/>
      <c r="F146" s="60"/>
      <c r="G146" s="60">
        <v>30</v>
      </c>
      <c r="H146" s="60">
        <v>40</v>
      </c>
      <c r="I146" s="60">
        <v>30</v>
      </c>
      <c r="J146" s="60">
        <v>30</v>
      </c>
      <c r="K146" s="60">
        <v>30</v>
      </c>
      <c r="L146" s="60">
        <v>40</v>
      </c>
      <c r="M146" s="60">
        <v>40</v>
      </c>
      <c r="N146" s="60">
        <v>30</v>
      </c>
      <c r="O146" s="60">
        <v>40</v>
      </c>
      <c r="P146" s="60">
        <v>30</v>
      </c>
      <c r="Q146" s="15"/>
      <c r="R146" s="60">
        <f>AVERAGE(E146:P146)</f>
        <v>34</v>
      </c>
      <c r="S146" s="61" t="s">
        <v>43</v>
      </c>
    </row>
    <row r="147" spans="1:19" s="188" customFormat="1" ht="11.1" customHeight="1" x14ac:dyDescent="0.25">
      <c r="A147" s="59"/>
      <c r="B147" s="231"/>
      <c r="C147" s="231"/>
      <c r="D147" s="56" t="s">
        <v>44</v>
      </c>
      <c r="E147" s="62" t="s">
        <v>45</v>
      </c>
      <c r="F147" s="62" t="s">
        <v>45</v>
      </c>
      <c r="G147" s="62" t="s">
        <v>83</v>
      </c>
      <c r="H147" s="62" t="s">
        <v>83</v>
      </c>
      <c r="I147" s="62" t="s">
        <v>293</v>
      </c>
      <c r="J147" s="63" t="s">
        <v>83</v>
      </c>
      <c r="K147" s="62" t="s">
        <v>121</v>
      </c>
      <c r="L147" s="63" t="s">
        <v>293</v>
      </c>
      <c r="M147" s="62" t="s">
        <v>83</v>
      </c>
      <c r="N147" s="63" t="s">
        <v>83</v>
      </c>
      <c r="O147" s="63" t="s">
        <v>83</v>
      </c>
      <c r="P147" s="62" t="s">
        <v>83</v>
      </c>
      <c r="Q147" s="64"/>
      <c r="R147" s="60">
        <f>AVERAGE(E146:J146)</f>
        <v>32.5</v>
      </c>
      <c r="S147" s="61" t="s">
        <v>46</v>
      </c>
    </row>
    <row r="148" spans="1:19" s="185" customFormat="1" ht="11.1" customHeight="1" x14ac:dyDescent="0.25">
      <c r="A148" s="59"/>
      <c r="B148" s="182"/>
      <c r="C148" s="182"/>
      <c r="D148" s="59"/>
      <c r="E148" s="82"/>
      <c r="F148" s="82"/>
      <c r="G148" s="82"/>
      <c r="H148" s="82"/>
      <c r="I148" s="82"/>
      <c r="J148" s="83"/>
      <c r="K148" s="82"/>
      <c r="L148" s="82"/>
      <c r="M148" s="82"/>
      <c r="N148" s="82"/>
      <c r="O148" s="82"/>
      <c r="P148" s="82"/>
      <c r="Q148" s="81"/>
      <c r="R148" s="65"/>
      <c r="S148" s="85"/>
    </row>
    <row r="150" spans="1:19" s="145" customFormat="1" ht="20.100000000000001" customHeight="1" x14ac:dyDescent="0.3">
      <c r="A150" s="154" t="s">
        <v>332</v>
      </c>
      <c r="G150" s="162"/>
      <c r="L150" s="152"/>
      <c r="M150" s="152"/>
    </row>
    <row r="151" spans="1:19" s="145" customFormat="1" ht="15" customHeight="1" x14ac:dyDescent="0.25">
      <c r="A151" s="215" t="s">
        <v>350</v>
      </c>
      <c r="B151" s="215"/>
      <c r="C151" s="215"/>
      <c r="D151" s="14" t="s">
        <v>26</v>
      </c>
      <c r="G151" s="162"/>
      <c r="L151" s="152"/>
      <c r="M151" s="152"/>
    </row>
    <row r="152" spans="1:19" s="145" customFormat="1" ht="11.1" customHeight="1" x14ac:dyDescent="0.25">
      <c r="G152" s="162"/>
      <c r="L152" s="152"/>
      <c r="M152" s="152"/>
    </row>
    <row r="153" spans="1:19" s="145" customFormat="1" ht="11.1" customHeight="1" x14ac:dyDescent="0.25">
      <c r="B153" s="225" t="s">
        <v>295</v>
      </c>
      <c r="C153" s="226"/>
      <c r="D153" s="56" t="s">
        <v>28</v>
      </c>
      <c r="E153" s="57" t="s">
        <v>296</v>
      </c>
      <c r="F153" s="57" t="s">
        <v>297</v>
      </c>
      <c r="G153" s="57" t="s">
        <v>298</v>
      </c>
      <c r="H153" s="57" t="s">
        <v>299</v>
      </c>
      <c r="I153" s="57" t="s">
        <v>300</v>
      </c>
      <c r="J153" s="57" t="s">
        <v>301</v>
      </c>
      <c r="K153" s="57" t="s">
        <v>302</v>
      </c>
      <c r="L153" s="57" t="s">
        <v>303</v>
      </c>
      <c r="M153" s="57" t="s">
        <v>304</v>
      </c>
      <c r="N153" s="57" t="s">
        <v>305</v>
      </c>
      <c r="O153" s="57" t="s">
        <v>306</v>
      </c>
      <c r="P153" s="57" t="s">
        <v>307</v>
      </c>
      <c r="Q153" s="15"/>
      <c r="R153" s="150" t="s">
        <v>41</v>
      </c>
      <c r="S153" s="58"/>
    </row>
    <row r="154" spans="1:19" s="145" customFormat="1" ht="11.1" customHeight="1" x14ac:dyDescent="0.25">
      <c r="B154" s="227"/>
      <c r="C154" s="228"/>
      <c r="D154" s="56" t="s">
        <v>42</v>
      </c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15"/>
      <c r="R154" s="60" t="s">
        <v>16</v>
      </c>
      <c r="S154" s="61" t="s">
        <v>43</v>
      </c>
    </row>
    <row r="155" spans="1:19" s="145" customFormat="1" ht="11.1" customHeight="1" x14ac:dyDescent="0.25">
      <c r="B155" s="229"/>
      <c r="C155" s="230"/>
      <c r="D155" s="56" t="s">
        <v>44</v>
      </c>
      <c r="E155" s="232" t="s">
        <v>310</v>
      </c>
      <c r="F155" s="233"/>
      <c r="G155" s="233"/>
      <c r="H155" s="233"/>
      <c r="I155" s="233"/>
      <c r="J155" s="233"/>
      <c r="K155" s="233"/>
      <c r="L155" s="233"/>
      <c r="M155" s="233"/>
      <c r="N155" s="234"/>
      <c r="O155" s="62" t="s">
        <v>157</v>
      </c>
      <c r="P155" s="62" t="s">
        <v>157</v>
      </c>
      <c r="Q155" s="64"/>
      <c r="R155" s="60" t="s">
        <v>16</v>
      </c>
      <c r="S155" s="61" t="s">
        <v>46</v>
      </c>
    </row>
    <row r="156" spans="1:19" s="178" customFormat="1" ht="11.1" customHeight="1" x14ac:dyDescent="0.25">
      <c r="B156" s="15"/>
      <c r="C156" s="15"/>
      <c r="D156" s="15"/>
      <c r="E156" s="15"/>
      <c r="F156" s="15"/>
      <c r="G156" s="161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178" customFormat="1" ht="11.1" customHeight="1" x14ac:dyDescent="0.25">
      <c r="B157" s="231" t="s">
        <v>408</v>
      </c>
      <c r="C157" s="231"/>
      <c r="D157" s="56" t="s">
        <v>28</v>
      </c>
      <c r="E157" s="57" t="s">
        <v>411</v>
      </c>
      <c r="F157" s="57" t="s">
        <v>412</v>
      </c>
      <c r="G157" s="57" t="s">
        <v>413</v>
      </c>
      <c r="H157" s="57" t="s">
        <v>414</v>
      </c>
      <c r="I157" s="57" t="s">
        <v>415</v>
      </c>
      <c r="J157" s="57" t="s">
        <v>416</v>
      </c>
      <c r="K157" s="57" t="s">
        <v>417</v>
      </c>
      <c r="L157" s="57" t="s">
        <v>418</v>
      </c>
      <c r="M157" s="57" t="s">
        <v>419</v>
      </c>
      <c r="N157" s="57" t="s">
        <v>420</v>
      </c>
      <c r="O157" s="57" t="s">
        <v>421</v>
      </c>
      <c r="P157" s="57" t="s">
        <v>422</v>
      </c>
      <c r="Q157" s="15"/>
      <c r="R157" s="150" t="s">
        <v>41</v>
      </c>
      <c r="S157" s="58"/>
    </row>
    <row r="158" spans="1:19" s="178" customFormat="1" ht="11.1" customHeight="1" x14ac:dyDescent="0.25">
      <c r="B158" s="231"/>
      <c r="C158" s="231"/>
      <c r="D158" s="56" t="s">
        <v>42</v>
      </c>
      <c r="E158" s="60">
        <v>50</v>
      </c>
      <c r="F158" s="60"/>
      <c r="G158" s="60">
        <v>70</v>
      </c>
      <c r="H158" s="60">
        <v>80</v>
      </c>
      <c r="I158" s="60">
        <v>80</v>
      </c>
      <c r="J158" s="60">
        <v>100</v>
      </c>
      <c r="K158" s="60">
        <v>20</v>
      </c>
      <c r="L158" s="60">
        <v>25</v>
      </c>
      <c r="M158" s="60">
        <v>20</v>
      </c>
      <c r="N158" s="60">
        <v>30</v>
      </c>
      <c r="O158" s="60">
        <v>30</v>
      </c>
      <c r="P158" s="60">
        <v>45</v>
      </c>
      <c r="Q158" s="15"/>
      <c r="R158" s="60">
        <f>AVERAGE(E158:P158)</f>
        <v>50</v>
      </c>
      <c r="S158" s="61" t="s">
        <v>43</v>
      </c>
    </row>
    <row r="159" spans="1:19" s="178" customFormat="1" ht="11.1" customHeight="1" x14ac:dyDescent="0.25">
      <c r="B159" s="231"/>
      <c r="C159" s="231"/>
      <c r="D159" s="56" t="s">
        <v>44</v>
      </c>
      <c r="E159" s="62" t="s">
        <v>83</v>
      </c>
      <c r="F159" s="62" t="s">
        <v>45</v>
      </c>
      <c r="G159" s="62" t="s">
        <v>177</v>
      </c>
      <c r="H159" s="62" t="s">
        <v>177</v>
      </c>
      <c r="I159" s="62" t="s">
        <v>177</v>
      </c>
      <c r="J159" s="63" t="s">
        <v>177</v>
      </c>
      <c r="K159" s="62" t="s">
        <v>177</v>
      </c>
      <c r="L159" s="62" t="s">
        <v>121</v>
      </c>
      <c r="M159" s="62" t="s">
        <v>121</v>
      </c>
      <c r="N159" s="62" t="s">
        <v>83</v>
      </c>
      <c r="O159" s="62" t="s">
        <v>428</v>
      </c>
      <c r="P159" s="62" t="s">
        <v>83</v>
      </c>
      <c r="Q159" s="64"/>
      <c r="R159" s="60">
        <f>AVERAGE(E158:J158)</f>
        <v>76</v>
      </c>
      <c r="S159" s="61" t="s">
        <v>46</v>
      </c>
    </row>
    <row r="160" spans="1:19" s="185" customFormat="1" ht="11.1" customHeight="1" x14ac:dyDescent="0.25">
      <c r="B160" s="182"/>
      <c r="C160" s="182"/>
      <c r="D160" s="59"/>
      <c r="E160" s="82"/>
      <c r="F160" s="82"/>
      <c r="G160" s="82"/>
      <c r="H160" s="82"/>
      <c r="I160" s="82"/>
      <c r="J160" s="83"/>
      <c r="K160" s="82"/>
      <c r="L160" s="82"/>
      <c r="M160" s="82"/>
      <c r="N160" s="82"/>
      <c r="O160" s="82"/>
      <c r="P160" s="82"/>
      <c r="Q160" s="81"/>
      <c r="R160" s="65"/>
      <c r="S160" s="85"/>
    </row>
    <row r="161" spans="1:19" s="181" customFormat="1" ht="11.1" customHeight="1" x14ac:dyDescent="0.25">
      <c r="B161" s="231" t="s">
        <v>446</v>
      </c>
      <c r="C161" s="231"/>
      <c r="D161" s="56" t="s">
        <v>28</v>
      </c>
      <c r="E161" s="57" t="s">
        <v>434</v>
      </c>
      <c r="F161" s="57" t="s">
        <v>435</v>
      </c>
      <c r="G161" s="57" t="s">
        <v>436</v>
      </c>
      <c r="H161" s="57" t="s">
        <v>437</v>
      </c>
      <c r="I161" s="57" t="s">
        <v>438</v>
      </c>
      <c r="J161" s="57" t="s">
        <v>439</v>
      </c>
      <c r="K161" s="57" t="s">
        <v>440</v>
      </c>
      <c r="L161" s="57" t="s">
        <v>441</v>
      </c>
      <c r="M161" s="57" t="s">
        <v>442</v>
      </c>
      <c r="N161" s="57" t="s">
        <v>443</v>
      </c>
      <c r="O161" s="57" t="s">
        <v>444</v>
      </c>
      <c r="P161" s="57" t="s">
        <v>445</v>
      </c>
      <c r="Q161" s="15"/>
      <c r="R161" s="150" t="s">
        <v>41</v>
      </c>
      <c r="S161" s="58"/>
    </row>
    <row r="162" spans="1:19" s="181" customFormat="1" ht="11.1" customHeight="1" x14ac:dyDescent="0.25">
      <c r="B162" s="231"/>
      <c r="C162" s="231"/>
      <c r="D162" s="56" t="s">
        <v>42</v>
      </c>
      <c r="E162" s="60"/>
      <c r="F162" s="60">
        <v>30</v>
      </c>
      <c r="G162" s="60">
        <v>30</v>
      </c>
      <c r="H162" s="60">
        <v>30</v>
      </c>
      <c r="I162" s="60">
        <v>30</v>
      </c>
      <c r="J162" s="60">
        <v>35</v>
      </c>
      <c r="K162" s="60">
        <v>20</v>
      </c>
      <c r="L162" s="60">
        <v>25</v>
      </c>
      <c r="M162" s="60">
        <v>35</v>
      </c>
      <c r="N162" s="60">
        <v>30</v>
      </c>
      <c r="O162" s="60">
        <v>20</v>
      </c>
      <c r="P162" s="60">
        <v>30</v>
      </c>
      <c r="Q162" s="15"/>
      <c r="R162" s="60">
        <f>AVERAGE(E162:P162)</f>
        <v>28.636363636363637</v>
      </c>
      <c r="S162" s="61" t="s">
        <v>43</v>
      </c>
    </row>
    <row r="163" spans="1:19" s="181" customFormat="1" ht="11.1" customHeight="1" x14ac:dyDescent="0.25">
      <c r="B163" s="231"/>
      <c r="C163" s="231"/>
      <c r="D163" s="56" t="s">
        <v>44</v>
      </c>
      <c r="E163" s="62" t="s">
        <v>45</v>
      </c>
      <c r="F163" s="62" t="s">
        <v>83</v>
      </c>
      <c r="G163" s="62" t="s">
        <v>83</v>
      </c>
      <c r="H163" s="62" t="s">
        <v>390</v>
      </c>
      <c r="I163" s="62" t="s">
        <v>83</v>
      </c>
      <c r="J163" s="63" t="s">
        <v>83</v>
      </c>
      <c r="K163" s="62" t="s">
        <v>121</v>
      </c>
      <c r="L163" s="63" t="s">
        <v>448</v>
      </c>
      <c r="M163" s="63" t="s">
        <v>448</v>
      </c>
      <c r="N163" s="63" t="s">
        <v>448</v>
      </c>
      <c r="O163" s="63" t="s">
        <v>448</v>
      </c>
      <c r="P163" s="62" t="s">
        <v>83</v>
      </c>
      <c r="Q163" s="64"/>
      <c r="R163" s="60">
        <f>AVERAGE(E162:J162)</f>
        <v>31</v>
      </c>
      <c r="S163" s="61" t="s">
        <v>46</v>
      </c>
    </row>
    <row r="164" spans="1:19" s="185" customFormat="1" ht="11.1" customHeight="1" x14ac:dyDescent="0.25">
      <c r="B164" s="189"/>
      <c r="C164" s="189"/>
      <c r="D164" s="59"/>
      <c r="E164" s="82"/>
      <c r="F164" s="82"/>
      <c r="G164" s="82"/>
      <c r="H164" s="82"/>
      <c r="I164" s="82"/>
      <c r="J164" s="83"/>
      <c r="K164" s="82"/>
      <c r="L164" s="83"/>
      <c r="M164" s="83"/>
      <c r="N164" s="83"/>
      <c r="O164" s="83"/>
      <c r="P164" s="82"/>
      <c r="Q164" s="81"/>
      <c r="R164" s="65"/>
      <c r="S164" s="85"/>
    </row>
    <row r="165" spans="1:19" s="188" customFormat="1" ht="11.1" customHeight="1" x14ac:dyDescent="0.25">
      <c r="B165" s="231" t="s">
        <v>465</v>
      </c>
      <c r="C165" s="231"/>
      <c r="D165" s="56" t="s">
        <v>28</v>
      </c>
      <c r="E165" s="57" t="s">
        <v>466</v>
      </c>
      <c r="F165" s="57" t="s">
        <v>467</v>
      </c>
      <c r="G165" s="57" t="s">
        <v>468</v>
      </c>
      <c r="H165" s="57" t="s">
        <v>469</v>
      </c>
      <c r="I165" s="57" t="s">
        <v>470</v>
      </c>
      <c r="J165" s="57" t="s">
        <v>471</v>
      </c>
      <c r="K165" s="57" t="s">
        <v>472</v>
      </c>
      <c r="L165" s="57" t="s">
        <v>473</v>
      </c>
      <c r="M165" s="57" t="s">
        <v>474</v>
      </c>
      <c r="N165" s="57" t="s">
        <v>475</v>
      </c>
      <c r="O165" s="57" t="s">
        <v>476</v>
      </c>
      <c r="P165" s="57" t="s">
        <v>477</v>
      </c>
      <c r="Q165" s="15"/>
      <c r="R165" s="150" t="s">
        <v>41</v>
      </c>
      <c r="S165" s="58"/>
    </row>
    <row r="166" spans="1:19" s="188" customFormat="1" ht="11.1" customHeight="1" x14ac:dyDescent="0.25">
      <c r="B166" s="231"/>
      <c r="C166" s="231"/>
      <c r="D166" s="56" t="s">
        <v>42</v>
      </c>
      <c r="E166" s="60"/>
      <c r="F166" s="60"/>
      <c r="G166" s="60">
        <v>40</v>
      </c>
      <c r="H166" s="60">
        <v>40</v>
      </c>
      <c r="I166" s="60">
        <v>40</v>
      </c>
      <c r="J166" s="60">
        <v>30</v>
      </c>
      <c r="K166" s="60">
        <v>40</v>
      </c>
      <c r="L166" s="60">
        <v>30</v>
      </c>
      <c r="M166" s="60">
        <v>40</v>
      </c>
      <c r="N166" s="60">
        <v>40</v>
      </c>
      <c r="O166" s="60">
        <v>45</v>
      </c>
      <c r="P166" s="60">
        <v>30</v>
      </c>
      <c r="Q166" s="15"/>
      <c r="R166" s="60">
        <f>AVERAGE(E166:P166)</f>
        <v>37.5</v>
      </c>
      <c r="S166" s="61" t="s">
        <v>43</v>
      </c>
    </row>
    <row r="167" spans="1:19" s="188" customFormat="1" ht="11.1" customHeight="1" x14ac:dyDescent="0.25">
      <c r="B167" s="231"/>
      <c r="C167" s="231"/>
      <c r="D167" s="56" t="s">
        <v>44</v>
      </c>
      <c r="E167" s="62" t="s">
        <v>45</v>
      </c>
      <c r="F167" s="62" t="s">
        <v>45</v>
      </c>
      <c r="G167" s="62" t="s">
        <v>293</v>
      </c>
      <c r="H167" s="62" t="s">
        <v>83</v>
      </c>
      <c r="I167" s="62" t="s">
        <v>83</v>
      </c>
      <c r="J167" s="63" t="s">
        <v>83</v>
      </c>
      <c r="K167" s="62" t="s">
        <v>83</v>
      </c>
      <c r="L167" s="63" t="s">
        <v>121</v>
      </c>
      <c r="M167" s="63" t="s">
        <v>293</v>
      </c>
      <c r="N167" s="63" t="s">
        <v>121</v>
      </c>
      <c r="O167" s="63" t="s">
        <v>83</v>
      </c>
      <c r="P167" s="62" t="s">
        <v>83</v>
      </c>
      <c r="Q167" s="64"/>
      <c r="R167" s="60">
        <f>AVERAGE(E166:J166)</f>
        <v>37.5</v>
      </c>
      <c r="S167" s="61" t="s">
        <v>46</v>
      </c>
    </row>
    <row r="168" spans="1:19" s="185" customFormat="1" ht="11.1" customHeight="1" x14ac:dyDescent="0.25">
      <c r="B168" s="182"/>
      <c r="C168" s="182"/>
      <c r="D168" s="59"/>
      <c r="E168" s="82"/>
      <c r="F168" s="82"/>
      <c r="G168" s="82"/>
      <c r="H168" s="82"/>
      <c r="I168" s="82"/>
      <c r="J168" s="83"/>
      <c r="K168" s="82"/>
      <c r="L168" s="82"/>
      <c r="M168" s="82"/>
      <c r="N168" s="82"/>
      <c r="O168" s="82"/>
      <c r="P168" s="82"/>
      <c r="Q168" s="81"/>
      <c r="R168" s="65"/>
      <c r="S168" s="85"/>
    </row>
    <row r="169" spans="1:19" s="145" customFormat="1" ht="11.1" customHeight="1" x14ac:dyDescent="0.25">
      <c r="G169" s="162"/>
      <c r="L169" s="152"/>
      <c r="M169" s="152"/>
    </row>
    <row r="170" spans="1:19" s="145" customFormat="1" ht="20.100000000000001" customHeight="1" x14ac:dyDescent="0.3">
      <c r="A170" s="154" t="s">
        <v>333</v>
      </c>
      <c r="G170" s="162"/>
      <c r="L170" s="152"/>
      <c r="M170" s="152"/>
    </row>
    <row r="171" spans="1:19" s="145" customFormat="1" ht="15" customHeight="1" x14ac:dyDescent="0.25">
      <c r="A171" s="215" t="s">
        <v>351</v>
      </c>
      <c r="B171" s="215"/>
      <c r="D171" s="14" t="s">
        <v>26</v>
      </c>
      <c r="G171" s="162"/>
      <c r="L171" s="152"/>
      <c r="M171" s="152"/>
    </row>
    <row r="173" spans="1:19" ht="11.1" customHeight="1" x14ac:dyDescent="0.25">
      <c r="B173" s="225" t="s">
        <v>116</v>
      </c>
      <c r="C173" s="226"/>
      <c r="D173" s="56" t="s">
        <v>28</v>
      </c>
      <c r="E173" s="57" t="s">
        <v>29</v>
      </c>
      <c r="F173" s="57" t="s">
        <v>30</v>
      </c>
      <c r="G173" s="57" t="s">
        <v>31</v>
      </c>
      <c r="H173" s="57" t="s">
        <v>32</v>
      </c>
      <c r="I173" s="57" t="s">
        <v>33</v>
      </c>
      <c r="J173" s="57" t="s">
        <v>34</v>
      </c>
      <c r="K173" s="57" t="s">
        <v>35</v>
      </c>
      <c r="L173" s="57" t="s">
        <v>36</v>
      </c>
      <c r="M173" s="57" t="s">
        <v>37</v>
      </c>
      <c r="N173" s="57" t="s">
        <v>38</v>
      </c>
      <c r="O173" s="57" t="s">
        <v>39</v>
      </c>
      <c r="P173" s="57" t="s">
        <v>40</v>
      </c>
      <c r="Q173" s="15"/>
      <c r="R173" s="57" t="s">
        <v>41</v>
      </c>
      <c r="S173" s="58"/>
    </row>
    <row r="174" spans="1:19" ht="11.1" customHeight="1" x14ac:dyDescent="0.25">
      <c r="B174" s="227"/>
      <c r="C174" s="228"/>
      <c r="D174" s="56" t="s">
        <v>42</v>
      </c>
      <c r="E174" s="60"/>
      <c r="F174" s="60"/>
      <c r="G174" s="60"/>
      <c r="H174" s="60"/>
      <c r="I174" s="60"/>
      <c r="J174" s="60">
        <v>250</v>
      </c>
      <c r="K174" s="60">
        <v>120</v>
      </c>
      <c r="L174" s="60">
        <v>50</v>
      </c>
      <c r="M174" s="60">
        <v>50</v>
      </c>
      <c r="N174" s="60">
        <v>60</v>
      </c>
      <c r="O174" s="60">
        <v>50</v>
      </c>
      <c r="P174" s="60"/>
      <c r="Q174" s="15"/>
      <c r="R174" s="60">
        <f>AVERAGE(E174:P174)</f>
        <v>96.666666666666671</v>
      </c>
      <c r="S174" s="61" t="s">
        <v>43</v>
      </c>
    </row>
    <row r="175" spans="1:19" ht="11.1" customHeight="1" x14ac:dyDescent="0.25">
      <c r="B175" s="229"/>
      <c r="C175" s="230"/>
      <c r="D175" s="56" t="s">
        <v>44</v>
      </c>
      <c r="E175" s="62"/>
      <c r="F175" s="62"/>
      <c r="G175" s="62"/>
      <c r="H175" s="62"/>
      <c r="I175" s="62"/>
      <c r="J175" s="63"/>
      <c r="K175" s="63"/>
      <c r="L175" s="63"/>
      <c r="M175" s="63"/>
      <c r="N175" s="63"/>
      <c r="O175" s="63"/>
      <c r="P175" s="63"/>
      <c r="Q175" s="64"/>
      <c r="R175" s="60">
        <f>AVERAGE(E174:J174)</f>
        <v>250</v>
      </c>
      <c r="S175" s="61" t="s">
        <v>46</v>
      </c>
    </row>
    <row r="176" spans="1:19" ht="11.1" customHeight="1" x14ac:dyDescent="0.25">
      <c r="B176" s="59"/>
      <c r="C176" s="59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15"/>
      <c r="P176" s="15"/>
      <c r="Q176" s="15"/>
      <c r="R176" s="15"/>
      <c r="S176" s="54"/>
    </row>
    <row r="177" spans="2:19" ht="11.1" customHeight="1" x14ac:dyDescent="0.25">
      <c r="B177" s="225" t="s">
        <v>117</v>
      </c>
      <c r="C177" s="226"/>
      <c r="D177" s="56" t="s">
        <v>28</v>
      </c>
      <c r="E177" s="57" t="s">
        <v>47</v>
      </c>
      <c r="F177" s="57" t="s">
        <v>48</v>
      </c>
      <c r="G177" s="57" t="s">
        <v>49</v>
      </c>
      <c r="H177" s="57" t="s">
        <v>50</v>
      </c>
      <c r="I177" s="57" t="s">
        <v>51</v>
      </c>
      <c r="J177" s="57" t="s">
        <v>52</v>
      </c>
      <c r="K177" s="57" t="s">
        <v>53</v>
      </c>
      <c r="L177" s="57" t="s">
        <v>54</v>
      </c>
      <c r="M177" s="57" t="s">
        <v>55</v>
      </c>
      <c r="N177" s="57" t="s">
        <v>56</v>
      </c>
      <c r="O177" s="57" t="s">
        <v>57</v>
      </c>
      <c r="P177" s="57" t="s">
        <v>58</v>
      </c>
      <c r="Q177" s="15"/>
      <c r="R177" s="57" t="s">
        <v>41</v>
      </c>
      <c r="S177" s="58"/>
    </row>
    <row r="178" spans="2:19" ht="11.1" customHeight="1" x14ac:dyDescent="0.25">
      <c r="B178" s="227"/>
      <c r="C178" s="228"/>
      <c r="D178" s="56" t="s">
        <v>42</v>
      </c>
      <c r="E178" s="60"/>
      <c r="F178" s="60"/>
      <c r="G178" s="60">
        <v>60</v>
      </c>
      <c r="H178" s="60">
        <v>40</v>
      </c>
      <c r="I178" s="60">
        <v>60</v>
      </c>
      <c r="J178" s="60">
        <v>65</v>
      </c>
      <c r="K178" s="60">
        <v>95</v>
      </c>
      <c r="L178" s="60">
        <v>80</v>
      </c>
      <c r="M178" s="60">
        <v>90</v>
      </c>
      <c r="N178" s="60">
        <v>50</v>
      </c>
      <c r="O178" s="60">
        <v>70</v>
      </c>
      <c r="P178" s="60"/>
      <c r="Q178" s="15"/>
      <c r="R178" s="60">
        <f>AVERAGE(E178:P178)</f>
        <v>67.777777777777771</v>
      </c>
      <c r="S178" s="61" t="s">
        <v>43</v>
      </c>
    </row>
    <row r="179" spans="2:19" ht="11.1" customHeight="1" x14ac:dyDescent="0.25">
      <c r="B179" s="229"/>
      <c r="C179" s="230"/>
      <c r="D179" s="56" t="s">
        <v>44</v>
      </c>
      <c r="E179" s="62" t="s">
        <v>45</v>
      </c>
      <c r="F179" s="62" t="s">
        <v>45</v>
      </c>
      <c r="G179" s="62"/>
      <c r="H179" s="62"/>
      <c r="I179" s="62"/>
      <c r="J179" s="63"/>
      <c r="K179" s="63"/>
      <c r="L179" s="63"/>
      <c r="M179" s="63"/>
      <c r="N179" s="63"/>
      <c r="O179" s="63"/>
      <c r="P179" s="63" t="s">
        <v>45</v>
      </c>
      <c r="Q179" s="64"/>
      <c r="R179" s="60">
        <f>AVERAGE(E178:J178)</f>
        <v>56.25</v>
      </c>
      <c r="S179" s="61" t="s">
        <v>46</v>
      </c>
    </row>
    <row r="180" spans="2:19" ht="11.1" customHeight="1" x14ac:dyDescent="0.25">
      <c r="B180" s="52"/>
      <c r="C180" s="15"/>
      <c r="D180" s="66"/>
      <c r="E180" s="66"/>
      <c r="F180" s="66"/>
      <c r="G180" s="61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54"/>
    </row>
    <row r="181" spans="2:19" ht="11.1" customHeight="1" x14ac:dyDescent="0.25">
      <c r="B181" s="225" t="s">
        <v>118</v>
      </c>
      <c r="C181" s="226"/>
      <c r="D181" s="56" t="s">
        <v>28</v>
      </c>
      <c r="E181" s="57" t="s">
        <v>60</v>
      </c>
      <c r="F181" s="57" t="s">
        <v>61</v>
      </c>
      <c r="G181" s="57" t="s">
        <v>62</v>
      </c>
      <c r="H181" s="57" t="s">
        <v>63</v>
      </c>
      <c r="I181" s="57" t="s">
        <v>64</v>
      </c>
      <c r="J181" s="57" t="s">
        <v>65</v>
      </c>
      <c r="K181" s="57" t="s">
        <v>66</v>
      </c>
      <c r="L181" s="57" t="s">
        <v>67</v>
      </c>
      <c r="M181" s="57" t="s">
        <v>68</v>
      </c>
      <c r="N181" s="57" t="s">
        <v>56</v>
      </c>
      <c r="O181" s="57" t="s">
        <v>69</v>
      </c>
      <c r="P181" s="57" t="s">
        <v>70</v>
      </c>
      <c r="Q181" s="15"/>
      <c r="R181" s="57" t="s">
        <v>41</v>
      </c>
      <c r="S181" s="58"/>
    </row>
    <row r="182" spans="2:19" ht="11.1" customHeight="1" x14ac:dyDescent="0.25">
      <c r="B182" s="227"/>
      <c r="C182" s="228"/>
      <c r="D182" s="56" t="s">
        <v>42</v>
      </c>
      <c r="E182" s="60"/>
      <c r="F182" s="60"/>
      <c r="G182" s="60">
        <v>70</v>
      </c>
      <c r="H182" s="60">
        <v>90</v>
      </c>
      <c r="I182" s="60">
        <v>80</v>
      </c>
      <c r="J182" s="60" t="s">
        <v>16</v>
      </c>
      <c r="K182" s="60">
        <v>80</v>
      </c>
      <c r="L182" s="60">
        <v>80</v>
      </c>
      <c r="M182" s="60">
        <v>70</v>
      </c>
      <c r="N182" s="60">
        <v>80</v>
      </c>
      <c r="O182" s="60" t="s">
        <v>16</v>
      </c>
      <c r="P182" s="60"/>
      <c r="Q182" s="15"/>
      <c r="R182" s="60">
        <f>AVERAGE(E182:P182)</f>
        <v>78.571428571428569</v>
      </c>
      <c r="S182" s="61" t="s">
        <v>43</v>
      </c>
    </row>
    <row r="183" spans="2:19" ht="11.1" customHeight="1" x14ac:dyDescent="0.25">
      <c r="B183" s="229"/>
      <c r="C183" s="230"/>
      <c r="D183" s="56" t="s">
        <v>44</v>
      </c>
      <c r="E183" s="62" t="s">
        <v>45</v>
      </c>
      <c r="F183" s="62" t="s">
        <v>45</v>
      </c>
      <c r="G183" s="62"/>
      <c r="H183" s="62"/>
      <c r="I183" s="62"/>
      <c r="J183" s="63"/>
      <c r="K183" s="63"/>
      <c r="L183" s="63"/>
      <c r="M183" s="63"/>
      <c r="N183" s="63"/>
      <c r="O183" s="235" t="s">
        <v>310</v>
      </c>
      <c r="P183" s="237"/>
      <c r="Q183" s="64"/>
      <c r="R183" s="60">
        <f>AVERAGE(E182:J182)</f>
        <v>80</v>
      </c>
      <c r="S183" s="61" t="s">
        <v>46</v>
      </c>
    </row>
    <row r="184" spans="2:19" ht="11.1" customHeight="1" x14ac:dyDescent="0.25">
      <c r="B184" s="55"/>
      <c r="C184" s="59"/>
      <c r="D184" s="59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59"/>
      <c r="R184" s="59"/>
      <c r="S184" s="59"/>
    </row>
    <row r="185" spans="2:19" ht="11.1" customHeight="1" x14ac:dyDescent="0.25">
      <c r="B185" s="225" t="s">
        <v>119</v>
      </c>
      <c r="C185" s="226"/>
      <c r="D185" s="56" t="s">
        <v>28</v>
      </c>
      <c r="E185" s="57" t="s">
        <v>71</v>
      </c>
      <c r="F185" s="57" t="s">
        <v>72</v>
      </c>
      <c r="G185" s="57" t="s">
        <v>73</v>
      </c>
      <c r="H185" s="57" t="s">
        <v>74</v>
      </c>
      <c r="I185" s="57" t="s">
        <v>75</v>
      </c>
      <c r="J185" s="57" t="s">
        <v>76</v>
      </c>
      <c r="K185" s="57" t="s">
        <v>77</v>
      </c>
      <c r="L185" s="57" t="s">
        <v>78</v>
      </c>
      <c r="M185" s="57" t="s">
        <v>79</v>
      </c>
      <c r="N185" s="57" t="s">
        <v>80</v>
      </c>
      <c r="O185" s="57" t="s">
        <v>81</v>
      </c>
      <c r="P185" s="57" t="s">
        <v>82</v>
      </c>
      <c r="Q185" s="15"/>
      <c r="R185" s="57" t="s">
        <v>41</v>
      </c>
      <c r="S185" s="58"/>
    </row>
    <row r="186" spans="2:19" ht="11.1" customHeight="1" x14ac:dyDescent="0.25">
      <c r="B186" s="227"/>
      <c r="C186" s="228"/>
      <c r="D186" s="56" t="s">
        <v>42</v>
      </c>
      <c r="E186" s="60"/>
      <c r="F186" s="60"/>
      <c r="G186" s="60"/>
      <c r="H186" s="60"/>
      <c r="I186" s="60"/>
      <c r="J186" s="60"/>
      <c r="K186" s="60"/>
      <c r="L186" s="60">
        <v>70</v>
      </c>
      <c r="M186" s="60" t="s">
        <v>157</v>
      </c>
      <c r="N186" s="60" t="s">
        <v>157</v>
      </c>
      <c r="O186" s="60">
        <v>140</v>
      </c>
      <c r="P186" s="60" t="s">
        <v>16</v>
      </c>
      <c r="Q186" s="15"/>
      <c r="R186" s="60">
        <f>AVERAGE(E186:P186)</f>
        <v>105</v>
      </c>
      <c r="S186" s="61" t="s">
        <v>43</v>
      </c>
    </row>
    <row r="187" spans="2:19" ht="11.1" customHeight="1" x14ac:dyDescent="0.25">
      <c r="B187" s="229"/>
      <c r="C187" s="230"/>
      <c r="D187" s="56" t="s">
        <v>44</v>
      </c>
      <c r="E187" s="235" t="s">
        <v>310</v>
      </c>
      <c r="F187" s="236"/>
      <c r="G187" s="236"/>
      <c r="H187" s="236"/>
      <c r="I187" s="236"/>
      <c r="J187" s="236"/>
      <c r="K187" s="237"/>
      <c r="L187" s="63" t="s">
        <v>121</v>
      </c>
      <c r="M187" s="63" t="s">
        <v>121</v>
      </c>
      <c r="N187" s="63" t="s">
        <v>121</v>
      </c>
      <c r="O187" s="63" t="s">
        <v>97</v>
      </c>
      <c r="P187" s="63" t="s">
        <v>16</v>
      </c>
      <c r="Q187" s="64"/>
      <c r="R187" s="60" t="s">
        <v>16</v>
      </c>
      <c r="S187" s="61" t="s">
        <v>46</v>
      </c>
    </row>
    <row r="188" spans="2:19" ht="11.1" customHeight="1" x14ac:dyDescent="0.25">
      <c r="B188" s="55"/>
      <c r="C188" s="59"/>
      <c r="D188" s="59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59"/>
      <c r="R188" s="59"/>
      <c r="S188" s="59"/>
    </row>
    <row r="189" spans="2:19" ht="11.1" customHeight="1" x14ac:dyDescent="0.25">
      <c r="B189" s="225" t="s">
        <v>122</v>
      </c>
      <c r="C189" s="226"/>
      <c r="D189" s="56" t="s">
        <v>28</v>
      </c>
      <c r="E189" s="57" t="s">
        <v>85</v>
      </c>
      <c r="F189" s="57" t="s">
        <v>86</v>
      </c>
      <c r="G189" s="57" t="s">
        <v>87</v>
      </c>
      <c r="H189" s="57" t="s">
        <v>88</v>
      </c>
      <c r="I189" s="57" t="s">
        <v>89</v>
      </c>
      <c r="J189" s="57" t="s">
        <v>90</v>
      </c>
      <c r="K189" s="57" t="s">
        <v>91</v>
      </c>
      <c r="L189" s="57" t="s">
        <v>92</v>
      </c>
      <c r="M189" s="57" t="s">
        <v>93</v>
      </c>
      <c r="N189" s="57" t="s">
        <v>94</v>
      </c>
      <c r="O189" s="57" t="s">
        <v>95</v>
      </c>
      <c r="P189" s="57" t="s">
        <v>96</v>
      </c>
      <c r="Q189" s="15"/>
      <c r="R189" s="57" t="s">
        <v>41</v>
      </c>
      <c r="S189" s="58"/>
    </row>
    <row r="190" spans="2:19" ht="11.1" customHeight="1" x14ac:dyDescent="0.25">
      <c r="B190" s="227"/>
      <c r="C190" s="228"/>
      <c r="D190" s="56" t="s">
        <v>42</v>
      </c>
      <c r="E190" s="60" t="s">
        <v>334</v>
      </c>
      <c r="F190" s="60"/>
      <c r="G190" s="60">
        <v>70</v>
      </c>
      <c r="H190" s="60">
        <v>50</v>
      </c>
      <c r="I190" s="60">
        <v>20</v>
      </c>
      <c r="J190" s="60">
        <v>30</v>
      </c>
      <c r="K190" s="60" t="s">
        <v>16</v>
      </c>
      <c r="L190" s="60">
        <v>50</v>
      </c>
      <c r="M190" s="60">
        <v>40</v>
      </c>
      <c r="N190" s="60">
        <v>50</v>
      </c>
      <c r="O190" s="60">
        <v>50</v>
      </c>
      <c r="P190" s="60"/>
      <c r="Q190" s="15"/>
      <c r="R190" s="60">
        <f>AVERAGE(E190:P190)</f>
        <v>45</v>
      </c>
      <c r="S190" s="61" t="s">
        <v>43</v>
      </c>
    </row>
    <row r="191" spans="2:19" ht="11.1" customHeight="1" x14ac:dyDescent="0.25">
      <c r="B191" s="229"/>
      <c r="C191" s="230"/>
      <c r="D191" s="56" t="s">
        <v>44</v>
      </c>
      <c r="E191" s="62" t="s">
        <v>97</v>
      </c>
      <c r="F191" s="62" t="s">
        <v>45</v>
      </c>
      <c r="G191" s="62" t="s">
        <v>97</v>
      </c>
      <c r="H191" s="62" t="s">
        <v>121</v>
      </c>
      <c r="I191" s="62" t="s">
        <v>121</v>
      </c>
      <c r="J191" s="63" t="s">
        <v>335</v>
      </c>
      <c r="K191" s="63" t="s">
        <v>16</v>
      </c>
      <c r="L191" s="63" t="s">
        <v>121</v>
      </c>
      <c r="M191" s="63" t="s">
        <v>98</v>
      </c>
      <c r="N191" s="63" t="s">
        <v>83</v>
      </c>
      <c r="O191" s="63" t="s">
        <v>83</v>
      </c>
      <c r="P191" s="62" t="s">
        <v>45</v>
      </c>
      <c r="Q191" s="64"/>
      <c r="R191" s="60">
        <f>AVERAGE(E190:J190)</f>
        <v>42.5</v>
      </c>
      <c r="S191" s="61" t="s">
        <v>46</v>
      </c>
    </row>
    <row r="192" spans="2:19" ht="11.1" customHeight="1" x14ac:dyDescent="0.25">
      <c r="B192" s="15"/>
      <c r="C192" s="15"/>
      <c r="D192" s="15"/>
      <c r="E192" s="15"/>
      <c r="F192" s="15"/>
      <c r="G192" s="161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2:19" ht="11.1" customHeight="1" x14ac:dyDescent="0.25">
      <c r="B193" s="225" t="s">
        <v>128</v>
      </c>
      <c r="C193" s="226"/>
      <c r="D193" s="56" t="s">
        <v>28</v>
      </c>
      <c r="E193" s="57" t="s">
        <v>124</v>
      </c>
      <c r="F193" s="57" t="s">
        <v>125</v>
      </c>
      <c r="G193" s="57" t="s">
        <v>126</v>
      </c>
      <c r="H193" s="57" t="s">
        <v>127</v>
      </c>
      <c r="I193" s="57" t="s">
        <v>129</v>
      </c>
      <c r="J193" s="57" t="s">
        <v>130</v>
      </c>
      <c r="K193" s="57" t="s">
        <v>131</v>
      </c>
      <c r="L193" s="57" t="s">
        <v>132</v>
      </c>
      <c r="M193" s="57" t="s">
        <v>133</v>
      </c>
      <c r="N193" s="57" t="s">
        <v>134</v>
      </c>
      <c r="O193" s="57" t="s">
        <v>135</v>
      </c>
      <c r="P193" s="57" t="s">
        <v>136</v>
      </c>
      <c r="Q193" s="15"/>
      <c r="R193" s="57" t="s">
        <v>41</v>
      </c>
      <c r="S193" s="58"/>
    </row>
    <row r="194" spans="2:19" ht="11.1" customHeight="1" x14ac:dyDescent="0.25">
      <c r="B194" s="227"/>
      <c r="C194" s="228"/>
      <c r="D194" s="56" t="s">
        <v>42</v>
      </c>
      <c r="E194" s="60"/>
      <c r="F194" s="62" t="s">
        <v>16</v>
      </c>
      <c r="G194" s="60">
        <v>80</v>
      </c>
      <c r="H194" s="60">
        <v>100</v>
      </c>
      <c r="I194" s="60">
        <v>45</v>
      </c>
      <c r="J194" s="60" t="s">
        <v>16</v>
      </c>
      <c r="K194" s="60">
        <v>50</v>
      </c>
      <c r="L194" s="60">
        <v>15</v>
      </c>
      <c r="M194" s="60">
        <v>25</v>
      </c>
      <c r="N194" s="60">
        <v>40</v>
      </c>
      <c r="O194" s="60" t="s">
        <v>16</v>
      </c>
      <c r="P194" s="60"/>
      <c r="Q194" s="15"/>
      <c r="R194" s="60">
        <f>AVERAGE(E194:P194)</f>
        <v>50.714285714285715</v>
      </c>
      <c r="S194" s="61" t="s">
        <v>43</v>
      </c>
    </row>
    <row r="195" spans="2:19" ht="11.1" customHeight="1" x14ac:dyDescent="0.25">
      <c r="B195" s="229"/>
      <c r="C195" s="230"/>
      <c r="D195" s="56" t="s">
        <v>44</v>
      </c>
      <c r="E195" s="62" t="s">
        <v>45</v>
      </c>
      <c r="F195" s="62" t="s">
        <v>16</v>
      </c>
      <c r="G195" s="62" t="s">
        <v>97</v>
      </c>
      <c r="H195" s="62" t="s">
        <v>97</v>
      </c>
      <c r="I195" s="63" t="s">
        <v>98</v>
      </c>
      <c r="J195" s="63" t="s">
        <v>16</v>
      </c>
      <c r="K195" s="62" t="s">
        <v>98</v>
      </c>
      <c r="L195" s="62" t="s">
        <v>98</v>
      </c>
      <c r="M195" s="62" t="s">
        <v>98</v>
      </c>
      <c r="N195" s="63" t="s">
        <v>98</v>
      </c>
      <c r="O195" s="63" t="s">
        <v>16</v>
      </c>
      <c r="P195" s="62" t="s">
        <v>45</v>
      </c>
      <c r="Q195" s="64"/>
      <c r="R195" s="60">
        <f>AVERAGE(E194:J194)</f>
        <v>75</v>
      </c>
      <c r="S195" s="61" t="s">
        <v>46</v>
      </c>
    </row>
    <row r="196" spans="2:19" ht="11.1" customHeight="1" x14ac:dyDescent="0.25">
      <c r="B196" s="15"/>
      <c r="C196" s="15"/>
      <c r="D196" s="15"/>
      <c r="E196" s="15"/>
      <c r="F196" s="15"/>
      <c r="G196" s="161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2:19" ht="11.1" customHeight="1" x14ac:dyDescent="0.25">
      <c r="B197" s="225" t="s">
        <v>295</v>
      </c>
      <c r="C197" s="226"/>
      <c r="D197" s="56" t="s">
        <v>28</v>
      </c>
      <c r="E197" s="57" t="s">
        <v>296</v>
      </c>
      <c r="F197" s="57" t="s">
        <v>297</v>
      </c>
      <c r="G197" s="57" t="s">
        <v>298</v>
      </c>
      <c r="H197" s="57" t="s">
        <v>299</v>
      </c>
      <c r="I197" s="57" t="s">
        <v>300</v>
      </c>
      <c r="J197" s="57" t="s">
        <v>301</v>
      </c>
      <c r="K197" s="57" t="s">
        <v>302</v>
      </c>
      <c r="L197" s="57" t="s">
        <v>303</v>
      </c>
      <c r="M197" s="57" t="s">
        <v>304</v>
      </c>
      <c r="N197" s="57" t="s">
        <v>305</v>
      </c>
      <c r="O197" s="57" t="s">
        <v>306</v>
      </c>
      <c r="P197" s="57" t="s">
        <v>307</v>
      </c>
      <c r="Q197" s="15"/>
      <c r="R197" s="150" t="s">
        <v>41</v>
      </c>
      <c r="S197" s="58"/>
    </row>
    <row r="198" spans="2:19" ht="11.1" customHeight="1" x14ac:dyDescent="0.25">
      <c r="B198" s="227"/>
      <c r="C198" s="228"/>
      <c r="D198" s="56" t="s">
        <v>42</v>
      </c>
      <c r="E198" s="60">
        <v>60</v>
      </c>
      <c r="F198" s="60">
        <v>60</v>
      </c>
      <c r="G198" s="60">
        <v>30</v>
      </c>
      <c r="H198" s="60">
        <v>44</v>
      </c>
      <c r="I198" s="60">
        <v>60</v>
      </c>
      <c r="J198" s="60">
        <v>54</v>
      </c>
      <c r="K198" s="60">
        <v>36</v>
      </c>
      <c r="L198" s="60">
        <v>44</v>
      </c>
      <c r="M198" s="60">
        <v>85</v>
      </c>
      <c r="N198" s="60">
        <v>50</v>
      </c>
      <c r="O198" s="60">
        <v>50</v>
      </c>
      <c r="P198" s="60">
        <v>60</v>
      </c>
      <c r="Q198" s="15"/>
      <c r="R198" s="60">
        <f>AVERAGE(E198:P198)</f>
        <v>52.75</v>
      </c>
      <c r="S198" s="61" t="s">
        <v>43</v>
      </c>
    </row>
    <row r="199" spans="2:19" ht="11.1" customHeight="1" x14ac:dyDescent="0.25">
      <c r="B199" s="229"/>
      <c r="C199" s="230"/>
      <c r="D199" s="56" t="s">
        <v>44</v>
      </c>
      <c r="E199" s="62" t="s">
        <v>98</v>
      </c>
      <c r="F199" s="62" t="s">
        <v>98</v>
      </c>
      <c r="G199" s="62" t="s">
        <v>98</v>
      </c>
      <c r="H199" s="62" t="s">
        <v>98</v>
      </c>
      <c r="I199" s="62" t="s">
        <v>98</v>
      </c>
      <c r="J199" s="63" t="s">
        <v>98</v>
      </c>
      <c r="K199" s="62" t="s">
        <v>98</v>
      </c>
      <c r="L199" s="62" t="s">
        <v>98</v>
      </c>
      <c r="M199" s="62" t="s">
        <v>97</v>
      </c>
      <c r="N199" s="62" t="s">
        <v>98</v>
      </c>
      <c r="O199" s="62" t="s">
        <v>98</v>
      </c>
      <c r="P199" s="62" t="s">
        <v>98</v>
      </c>
      <c r="Q199" s="64"/>
      <c r="R199" s="60">
        <f>AVERAGE(E198:J198)</f>
        <v>51.333333333333336</v>
      </c>
      <c r="S199" s="61" t="s">
        <v>46</v>
      </c>
    </row>
    <row r="200" spans="2:19" s="178" customFormat="1" ht="11.1" customHeight="1" x14ac:dyDescent="0.25">
      <c r="B200" s="15"/>
      <c r="C200" s="15"/>
      <c r="D200" s="15"/>
      <c r="E200" s="15"/>
      <c r="F200" s="15"/>
      <c r="G200" s="161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2:19" s="178" customFormat="1" ht="11.1" customHeight="1" x14ac:dyDescent="0.25">
      <c r="B201" s="231" t="s">
        <v>408</v>
      </c>
      <c r="C201" s="231"/>
      <c r="D201" s="56" t="s">
        <v>28</v>
      </c>
      <c r="E201" s="57" t="s">
        <v>411</v>
      </c>
      <c r="F201" s="57" t="s">
        <v>412</v>
      </c>
      <c r="G201" s="57" t="s">
        <v>413</v>
      </c>
      <c r="H201" s="57" t="s">
        <v>414</v>
      </c>
      <c r="I201" s="57" t="s">
        <v>415</v>
      </c>
      <c r="J201" s="57" t="s">
        <v>416</v>
      </c>
      <c r="K201" s="57" t="s">
        <v>417</v>
      </c>
      <c r="L201" s="57" t="s">
        <v>418</v>
      </c>
      <c r="M201" s="57" t="s">
        <v>419</v>
      </c>
      <c r="N201" s="57" t="s">
        <v>420</v>
      </c>
      <c r="O201" s="57" t="s">
        <v>421</v>
      </c>
      <c r="P201" s="57" t="s">
        <v>422</v>
      </c>
      <c r="Q201" s="15"/>
      <c r="R201" s="150" t="s">
        <v>41</v>
      </c>
      <c r="S201" s="58"/>
    </row>
    <row r="202" spans="2:19" s="178" customFormat="1" ht="11.1" customHeight="1" x14ac:dyDescent="0.25">
      <c r="B202" s="231"/>
      <c r="C202" s="231"/>
      <c r="D202" s="56" t="s">
        <v>42</v>
      </c>
      <c r="E202" s="60"/>
      <c r="F202" s="60">
        <v>80</v>
      </c>
      <c r="G202" s="60">
        <v>80</v>
      </c>
      <c r="H202" s="60">
        <v>40</v>
      </c>
      <c r="I202" s="60">
        <v>85</v>
      </c>
      <c r="J202" s="60">
        <v>80</v>
      </c>
      <c r="K202" s="60">
        <v>50</v>
      </c>
      <c r="L202" s="60">
        <v>40</v>
      </c>
      <c r="M202" s="60">
        <v>78</v>
      </c>
      <c r="N202" s="60">
        <v>105</v>
      </c>
      <c r="O202" s="60">
        <v>110</v>
      </c>
      <c r="P202" s="60">
        <v>85</v>
      </c>
      <c r="Q202" s="15"/>
      <c r="R202" s="60">
        <f>AVERAGE(E202:P202)</f>
        <v>75.727272727272734</v>
      </c>
      <c r="S202" s="61" t="s">
        <v>43</v>
      </c>
    </row>
    <row r="203" spans="2:19" s="178" customFormat="1" ht="11.1" customHeight="1" x14ac:dyDescent="0.25">
      <c r="B203" s="231"/>
      <c r="C203" s="231"/>
      <c r="D203" s="56" t="s">
        <v>44</v>
      </c>
      <c r="E203" s="62" t="s">
        <v>45</v>
      </c>
      <c r="F203" s="62" t="s">
        <v>97</v>
      </c>
      <c r="G203" s="62" t="s">
        <v>98</v>
      </c>
      <c r="H203" s="62" t="s">
        <v>98</v>
      </c>
      <c r="I203" s="62" t="s">
        <v>97</v>
      </c>
      <c r="J203" s="63" t="s">
        <v>97</v>
      </c>
      <c r="K203" s="62" t="s">
        <v>121</v>
      </c>
      <c r="L203" s="62" t="s">
        <v>98</v>
      </c>
      <c r="M203" s="62" t="s">
        <v>98</v>
      </c>
      <c r="N203" s="62" t="s">
        <v>97</v>
      </c>
      <c r="O203" s="62" t="s">
        <v>97</v>
      </c>
      <c r="P203" s="62" t="s">
        <v>97</v>
      </c>
      <c r="Q203" s="64"/>
      <c r="R203" s="60">
        <f>AVERAGE(E202:J202)</f>
        <v>73</v>
      </c>
      <c r="S203" s="61" t="s">
        <v>46</v>
      </c>
    </row>
    <row r="204" spans="2:19" s="185" customFormat="1" ht="11.1" customHeight="1" x14ac:dyDescent="0.25">
      <c r="B204" s="182"/>
      <c r="C204" s="182"/>
      <c r="D204" s="59"/>
      <c r="E204" s="82"/>
      <c r="F204" s="82"/>
      <c r="G204" s="82"/>
      <c r="H204" s="82"/>
      <c r="I204" s="82"/>
      <c r="J204" s="83"/>
      <c r="K204" s="82"/>
      <c r="L204" s="82"/>
      <c r="M204" s="82"/>
      <c r="N204" s="82"/>
      <c r="O204" s="82"/>
      <c r="P204" s="82"/>
      <c r="Q204" s="81"/>
      <c r="R204" s="65"/>
      <c r="S204" s="85"/>
    </row>
    <row r="205" spans="2:19" s="181" customFormat="1" ht="11.1" customHeight="1" x14ac:dyDescent="0.25">
      <c r="B205" s="225" t="s">
        <v>446</v>
      </c>
      <c r="C205" s="226"/>
      <c r="D205" s="56" t="s">
        <v>28</v>
      </c>
      <c r="E205" s="57" t="s">
        <v>434</v>
      </c>
      <c r="F205" s="57" t="s">
        <v>435</v>
      </c>
      <c r="G205" s="57" t="s">
        <v>436</v>
      </c>
      <c r="H205" s="57" t="s">
        <v>437</v>
      </c>
      <c r="I205" s="57" t="s">
        <v>438</v>
      </c>
      <c r="J205" s="57" t="s">
        <v>439</v>
      </c>
      <c r="K205" s="57" t="s">
        <v>440</v>
      </c>
      <c r="L205" s="57" t="s">
        <v>441</v>
      </c>
      <c r="M205" s="57" t="s">
        <v>442</v>
      </c>
      <c r="N205" s="57" t="s">
        <v>443</v>
      </c>
      <c r="O205" s="57" t="s">
        <v>444</v>
      </c>
      <c r="P205" s="57" t="s">
        <v>445</v>
      </c>
      <c r="Q205" s="15"/>
      <c r="R205" s="150" t="s">
        <v>41</v>
      </c>
      <c r="S205" s="58"/>
    </row>
    <row r="206" spans="2:19" s="181" customFormat="1" ht="11.1" customHeight="1" x14ac:dyDescent="0.25">
      <c r="B206" s="227"/>
      <c r="C206" s="228"/>
      <c r="D206" s="56" t="s">
        <v>42</v>
      </c>
      <c r="E206" s="60"/>
      <c r="F206" s="60">
        <v>80</v>
      </c>
      <c r="G206" s="60">
        <v>70</v>
      </c>
      <c r="H206" s="60">
        <v>60</v>
      </c>
      <c r="I206" s="60">
        <v>70</v>
      </c>
      <c r="J206" s="60">
        <v>50</v>
      </c>
      <c r="K206" s="60">
        <v>55</v>
      </c>
      <c r="L206" s="60">
        <v>50</v>
      </c>
      <c r="M206" s="60">
        <v>50</v>
      </c>
      <c r="N206" s="60">
        <v>55</v>
      </c>
      <c r="O206" s="60">
        <v>70</v>
      </c>
      <c r="P206" s="60">
        <v>60</v>
      </c>
      <c r="Q206" s="15"/>
      <c r="R206" s="60">
        <f>AVERAGE(E206:P206)</f>
        <v>60.909090909090907</v>
      </c>
      <c r="S206" s="61" t="s">
        <v>43</v>
      </c>
    </row>
    <row r="207" spans="2:19" s="181" customFormat="1" ht="11.1" customHeight="1" x14ac:dyDescent="0.25">
      <c r="B207" s="229"/>
      <c r="C207" s="230"/>
      <c r="D207" s="56" t="s">
        <v>44</v>
      </c>
      <c r="E207" s="62" t="s">
        <v>45</v>
      </c>
      <c r="F207" s="62" t="s">
        <v>98</v>
      </c>
      <c r="G207" s="62" t="s">
        <v>98</v>
      </c>
      <c r="H207" s="62" t="s">
        <v>97</v>
      </c>
      <c r="I207" s="62" t="s">
        <v>97</v>
      </c>
      <c r="J207" s="63" t="s">
        <v>98</v>
      </c>
      <c r="K207" s="62" t="s">
        <v>98</v>
      </c>
      <c r="L207" s="63" t="s">
        <v>98</v>
      </c>
      <c r="M207" s="63" t="s">
        <v>98</v>
      </c>
      <c r="N207" s="63" t="s">
        <v>98</v>
      </c>
      <c r="O207" s="63" t="s">
        <v>97</v>
      </c>
      <c r="P207" s="62" t="s">
        <v>98</v>
      </c>
      <c r="Q207" s="64"/>
      <c r="R207" s="60">
        <f>AVERAGE(E206:J206)</f>
        <v>66</v>
      </c>
      <c r="S207" s="61" t="s">
        <v>46</v>
      </c>
    </row>
    <row r="208" spans="2:19" s="185" customFormat="1" ht="11.1" customHeight="1" x14ac:dyDescent="0.25">
      <c r="B208" s="189"/>
      <c r="C208" s="189"/>
      <c r="D208" s="59"/>
      <c r="E208" s="82"/>
      <c r="F208" s="82"/>
      <c r="G208" s="82"/>
      <c r="H208" s="82"/>
      <c r="I208" s="82"/>
      <c r="J208" s="83"/>
      <c r="K208" s="82"/>
      <c r="L208" s="83"/>
      <c r="M208" s="83"/>
      <c r="N208" s="83"/>
      <c r="O208" s="83"/>
      <c r="P208" s="82"/>
      <c r="Q208" s="81"/>
      <c r="R208" s="65"/>
      <c r="S208" s="85"/>
    </row>
    <row r="209" spans="1:19" s="188" customFormat="1" ht="11.1" customHeight="1" x14ac:dyDescent="0.25">
      <c r="B209" s="225" t="s">
        <v>465</v>
      </c>
      <c r="C209" s="226"/>
      <c r="D209" s="56" t="s">
        <v>28</v>
      </c>
      <c r="E209" s="57" t="s">
        <v>466</v>
      </c>
      <c r="F209" s="57" t="s">
        <v>467</v>
      </c>
      <c r="G209" s="57" t="s">
        <v>468</v>
      </c>
      <c r="H209" s="57" t="s">
        <v>469</v>
      </c>
      <c r="I209" s="57" t="s">
        <v>470</v>
      </c>
      <c r="J209" s="57" t="s">
        <v>471</v>
      </c>
      <c r="K209" s="57" t="s">
        <v>472</v>
      </c>
      <c r="L209" s="57" t="s">
        <v>473</v>
      </c>
      <c r="M209" s="57" t="s">
        <v>474</v>
      </c>
      <c r="N209" s="57" t="s">
        <v>475</v>
      </c>
      <c r="O209" s="57" t="s">
        <v>476</v>
      </c>
      <c r="P209" s="57" t="s">
        <v>477</v>
      </c>
      <c r="Q209" s="15"/>
      <c r="R209" s="150" t="s">
        <v>41</v>
      </c>
      <c r="S209" s="58"/>
    </row>
    <row r="210" spans="1:19" s="188" customFormat="1" ht="11.1" customHeight="1" x14ac:dyDescent="0.25">
      <c r="B210" s="227"/>
      <c r="C210" s="228"/>
      <c r="D210" s="56" t="s">
        <v>42</v>
      </c>
      <c r="E210" s="60"/>
      <c r="F210" s="60">
        <v>70</v>
      </c>
      <c r="G210" s="60">
        <v>60</v>
      </c>
      <c r="H210" s="60">
        <v>45</v>
      </c>
      <c r="I210" s="60">
        <v>70</v>
      </c>
      <c r="J210" s="60">
        <v>60</v>
      </c>
      <c r="K210" s="60">
        <v>35</v>
      </c>
      <c r="L210" s="60">
        <v>20</v>
      </c>
      <c r="M210" s="60">
        <v>25</v>
      </c>
      <c r="N210" s="60">
        <v>135</v>
      </c>
      <c r="O210" s="60">
        <v>35</v>
      </c>
      <c r="P210" s="60"/>
      <c r="Q210" s="15"/>
      <c r="R210" s="60">
        <f>AVERAGE(E210:P210)</f>
        <v>55.5</v>
      </c>
      <c r="S210" s="61" t="s">
        <v>43</v>
      </c>
    </row>
    <row r="211" spans="1:19" s="188" customFormat="1" ht="11.1" customHeight="1" x14ac:dyDescent="0.25">
      <c r="B211" s="229"/>
      <c r="C211" s="230"/>
      <c r="D211" s="56" t="s">
        <v>44</v>
      </c>
      <c r="E211" s="62" t="s">
        <v>45</v>
      </c>
      <c r="F211" s="62" t="s">
        <v>97</v>
      </c>
      <c r="G211" s="62" t="s">
        <v>290</v>
      </c>
      <c r="H211" s="62" t="s">
        <v>98</v>
      </c>
      <c r="I211" s="62" t="s">
        <v>97</v>
      </c>
      <c r="J211" s="63" t="s">
        <v>121</v>
      </c>
      <c r="K211" s="62" t="s">
        <v>121</v>
      </c>
      <c r="L211" s="63" t="s">
        <v>121</v>
      </c>
      <c r="M211" s="63" t="s">
        <v>98</v>
      </c>
      <c r="N211" s="63" t="s">
        <v>97</v>
      </c>
      <c r="O211" s="63" t="s">
        <v>83</v>
      </c>
      <c r="P211" s="62" t="s">
        <v>45</v>
      </c>
      <c r="Q211" s="64"/>
      <c r="R211" s="60">
        <f>AVERAGE(E210:J210)</f>
        <v>61</v>
      </c>
      <c r="S211" s="61" t="s">
        <v>46</v>
      </c>
    </row>
    <row r="212" spans="1:19" s="185" customFormat="1" ht="11.1" customHeight="1" x14ac:dyDescent="0.25">
      <c r="B212" s="182"/>
      <c r="C212" s="182"/>
      <c r="D212" s="59"/>
      <c r="E212" s="82"/>
      <c r="F212" s="82"/>
      <c r="G212" s="82"/>
      <c r="H212" s="82"/>
      <c r="I212" s="82"/>
      <c r="J212" s="83"/>
      <c r="K212" s="82"/>
      <c r="L212" s="82"/>
      <c r="M212" s="82"/>
      <c r="N212" s="82"/>
      <c r="O212" s="82"/>
      <c r="P212" s="82"/>
      <c r="Q212" s="81"/>
      <c r="R212" s="65"/>
      <c r="S212" s="85"/>
    </row>
    <row r="214" spans="1:19" ht="20.100000000000001" customHeight="1" x14ac:dyDescent="0.25">
      <c r="A214" s="147" t="s">
        <v>336</v>
      </c>
      <c r="B214" s="151"/>
      <c r="C214" s="10"/>
      <c r="D214" s="10"/>
      <c r="E214" s="10"/>
      <c r="F214" s="10"/>
      <c r="G214" s="159"/>
      <c r="H214" s="8"/>
      <c r="I214" s="8"/>
      <c r="J214" s="8"/>
      <c r="K214" s="8"/>
      <c r="L214" s="7"/>
      <c r="M214" s="7"/>
      <c r="N214" s="8"/>
      <c r="O214" s="8"/>
      <c r="P214" s="8"/>
      <c r="Q214" s="8"/>
      <c r="R214" s="8"/>
      <c r="S214" s="8"/>
    </row>
    <row r="215" spans="1:19" ht="15" customHeight="1" x14ac:dyDescent="0.25">
      <c r="A215" s="151"/>
      <c r="B215" s="151"/>
      <c r="C215" s="10"/>
      <c r="D215" s="14" t="s">
        <v>26</v>
      </c>
      <c r="E215" s="10"/>
      <c r="F215" s="10"/>
      <c r="G215" s="159"/>
      <c r="H215" s="8"/>
      <c r="I215" s="8"/>
      <c r="J215" s="8"/>
      <c r="K215" s="8"/>
      <c r="L215" s="7"/>
      <c r="M215" s="7"/>
      <c r="N215" s="8"/>
      <c r="O215" s="8"/>
      <c r="P215" s="8"/>
      <c r="Q215" s="8"/>
      <c r="R215" s="8"/>
      <c r="S215" s="149"/>
    </row>
    <row r="216" spans="1:19" ht="11.1" customHeight="1" x14ac:dyDescent="0.25">
      <c r="A216" s="2"/>
      <c r="B216" s="3"/>
      <c r="C216" s="2"/>
      <c r="D216" s="1"/>
      <c r="E216" s="1"/>
      <c r="F216" s="1"/>
      <c r="G216" s="160"/>
      <c r="H216" s="1"/>
      <c r="I216" s="1"/>
      <c r="J216" s="1"/>
      <c r="K216" s="1"/>
      <c r="L216" s="7"/>
      <c r="M216" s="7"/>
      <c r="N216" s="1"/>
      <c r="O216" s="1"/>
      <c r="P216" s="1"/>
      <c r="Q216" s="1"/>
      <c r="R216" s="1"/>
      <c r="S216" s="4"/>
    </row>
    <row r="217" spans="1:19" ht="11.1" customHeight="1" x14ac:dyDescent="0.25">
      <c r="A217" s="55"/>
      <c r="B217" s="225" t="s">
        <v>116</v>
      </c>
      <c r="C217" s="226"/>
      <c r="D217" s="56" t="s">
        <v>28</v>
      </c>
      <c r="E217" s="57" t="s">
        <v>29</v>
      </c>
      <c r="F217" s="57" t="s">
        <v>30</v>
      </c>
      <c r="G217" s="57" t="s">
        <v>31</v>
      </c>
      <c r="H217" s="57" t="s">
        <v>32</v>
      </c>
      <c r="I217" s="57" t="s">
        <v>33</v>
      </c>
      <c r="J217" s="57" t="s">
        <v>34</v>
      </c>
      <c r="K217" s="57" t="s">
        <v>35</v>
      </c>
      <c r="L217" s="57" t="s">
        <v>36</v>
      </c>
      <c r="M217" s="57" t="s">
        <v>37</v>
      </c>
      <c r="N217" s="57" t="s">
        <v>38</v>
      </c>
      <c r="O217" s="57" t="s">
        <v>39</v>
      </c>
      <c r="P217" s="57" t="s">
        <v>40</v>
      </c>
      <c r="Q217" s="15"/>
      <c r="R217" s="57" t="s">
        <v>41</v>
      </c>
      <c r="S217" s="58"/>
    </row>
    <row r="218" spans="1:19" ht="11.1" customHeight="1" x14ac:dyDescent="0.25">
      <c r="A218" s="59"/>
      <c r="B218" s="227"/>
      <c r="C218" s="228"/>
      <c r="D218" s="56" t="s">
        <v>42</v>
      </c>
      <c r="E218" s="60"/>
      <c r="F218" s="60"/>
      <c r="G218" s="60"/>
      <c r="H218" s="60"/>
      <c r="I218" s="60"/>
      <c r="J218" s="60">
        <v>130</v>
      </c>
      <c r="K218" s="60"/>
      <c r="L218" s="60"/>
      <c r="M218" s="60"/>
      <c r="N218" s="60"/>
      <c r="O218" s="60"/>
      <c r="P218" s="60"/>
      <c r="Q218" s="15"/>
      <c r="R218" s="60">
        <f>AVERAGE(E218:P218)</f>
        <v>130</v>
      </c>
      <c r="S218" s="61" t="s">
        <v>43</v>
      </c>
    </row>
    <row r="219" spans="1:19" ht="11.1" customHeight="1" x14ac:dyDescent="0.25">
      <c r="A219" s="59"/>
      <c r="B219" s="229"/>
      <c r="C219" s="230"/>
      <c r="D219" s="56" t="s">
        <v>44</v>
      </c>
      <c r="E219" s="62"/>
      <c r="F219" s="62"/>
      <c r="G219" s="62"/>
      <c r="H219" s="62"/>
      <c r="I219" s="62"/>
      <c r="J219" s="63"/>
      <c r="K219" s="63" t="s">
        <v>150</v>
      </c>
      <c r="L219" s="63" t="s">
        <v>150</v>
      </c>
      <c r="M219" s="63" t="s">
        <v>150</v>
      </c>
      <c r="N219" s="63" t="s">
        <v>150</v>
      </c>
      <c r="O219" s="63" t="s">
        <v>150</v>
      </c>
      <c r="P219" s="63" t="s">
        <v>45</v>
      </c>
      <c r="Q219" s="64"/>
      <c r="R219" s="60">
        <f>AVERAGE(E218:J218)</f>
        <v>130</v>
      </c>
      <c r="S219" s="61" t="s">
        <v>46</v>
      </c>
    </row>
    <row r="220" spans="1:19" ht="11.1" customHeight="1" x14ac:dyDescent="0.25">
      <c r="A220" s="59"/>
      <c r="B220" s="59"/>
      <c r="C220" s="59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15"/>
      <c r="P220" s="15"/>
      <c r="Q220" s="15"/>
      <c r="R220" s="15"/>
      <c r="S220" s="54"/>
    </row>
    <row r="221" spans="1:19" ht="11.1" customHeight="1" x14ac:dyDescent="0.25">
      <c r="A221" s="55"/>
      <c r="B221" s="225" t="s">
        <v>117</v>
      </c>
      <c r="C221" s="226"/>
      <c r="D221" s="56" t="s">
        <v>28</v>
      </c>
      <c r="E221" s="57" t="s">
        <v>47</v>
      </c>
      <c r="F221" s="57" t="s">
        <v>48</v>
      </c>
      <c r="G221" s="57" t="s">
        <v>49</v>
      </c>
      <c r="H221" s="57" t="s">
        <v>50</v>
      </c>
      <c r="I221" s="57" t="s">
        <v>51</v>
      </c>
      <c r="J221" s="57" t="s">
        <v>52</v>
      </c>
      <c r="K221" s="57" t="s">
        <v>53</v>
      </c>
      <c r="L221" s="57" t="s">
        <v>54</v>
      </c>
      <c r="M221" s="57" t="s">
        <v>55</v>
      </c>
      <c r="N221" s="57" t="s">
        <v>56</v>
      </c>
      <c r="O221" s="57" t="s">
        <v>57</v>
      </c>
      <c r="P221" s="57" t="s">
        <v>58</v>
      </c>
      <c r="Q221" s="15"/>
      <c r="R221" s="57" t="s">
        <v>41</v>
      </c>
      <c r="S221" s="58"/>
    </row>
    <row r="222" spans="1:19" ht="11.1" customHeight="1" x14ac:dyDescent="0.25">
      <c r="A222" s="59"/>
      <c r="B222" s="227"/>
      <c r="C222" s="228"/>
      <c r="D222" s="56" t="s">
        <v>42</v>
      </c>
      <c r="E222" s="60"/>
      <c r="F222" s="60"/>
      <c r="G222" s="60">
        <v>15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15"/>
      <c r="R222" s="60">
        <f>AVERAGE(E222:P222)</f>
        <v>15</v>
      </c>
      <c r="S222" s="61" t="s">
        <v>43</v>
      </c>
    </row>
    <row r="223" spans="1:19" ht="11.1" customHeight="1" x14ac:dyDescent="0.25">
      <c r="A223" s="59"/>
      <c r="B223" s="229"/>
      <c r="C223" s="230"/>
      <c r="D223" s="56" t="s">
        <v>44</v>
      </c>
      <c r="E223" s="62" t="s">
        <v>45</v>
      </c>
      <c r="F223" s="62" t="s">
        <v>45</v>
      </c>
      <c r="G223" s="62"/>
      <c r="H223" s="62" t="s">
        <v>150</v>
      </c>
      <c r="I223" s="62" t="s">
        <v>150</v>
      </c>
      <c r="J223" s="63" t="s">
        <v>150</v>
      </c>
      <c r="K223" s="63" t="s">
        <v>150</v>
      </c>
      <c r="L223" s="63" t="s">
        <v>150</v>
      </c>
      <c r="M223" s="63" t="s">
        <v>150</v>
      </c>
      <c r="N223" s="63" t="s">
        <v>150</v>
      </c>
      <c r="O223" s="63" t="s">
        <v>150</v>
      </c>
      <c r="P223" s="63" t="s">
        <v>45</v>
      </c>
      <c r="Q223" s="64"/>
      <c r="R223" s="60">
        <f>AVERAGE(E222:J222)</f>
        <v>15</v>
      </c>
      <c r="S223" s="61" t="s">
        <v>46</v>
      </c>
    </row>
    <row r="224" spans="1:19" ht="11.1" customHeight="1" x14ac:dyDescent="0.25">
      <c r="A224" s="59"/>
      <c r="B224" s="52"/>
      <c r="C224" s="15"/>
      <c r="D224" s="66"/>
      <c r="E224" s="66"/>
      <c r="F224" s="66"/>
      <c r="G224" s="61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54"/>
    </row>
    <row r="225" spans="1:19" ht="11.1" customHeight="1" x14ac:dyDescent="0.25">
      <c r="A225" s="55"/>
      <c r="B225" s="225" t="s">
        <v>118</v>
      </c>
      <c r="C225" s="226"/>
      <c r="D225" s="56" t="s">
        <v>28</v>
      </c>
      <c r="E225" s="57" t="s">
        <v>60</v>
      </c>
      <c r="F225" s="57" t="s">
        <v>61</v>
      </c>
      <c r="G225" s="57" t="s">
        <v>62</v>
      </c>
      <c r="H225" s="57" t="s">
        <v>63</v>
      </c>
      <c r="I225" s="57" t="s">
        <v>64</v>
      </c>
      <c r="J225" s="57" t="s">
        <v>65</v>
      </c>
      <c r="K225" s="57" t="s">
        <v>66</v>
      </c>
      <c r="L225" s="57" t="s">
        <v>67</v>
      </c>
      <c r="M225" s="57" t="s">
        <v>68</v>
      </c>
      <c r="N225" s="57" t="s">
        <v>56</v>
      </c>
      <c r="O225" s="57" t="s">
        <v>69</v>
      </c>
      <c r="P225" s="57" t="s">
        <v>70</v>
      </c>
      <c r="Q225" s="15"/>
      <c r="R225" s="57" t="s">
        <v>41</v>
      </c>
      <c r="S225" s="58"/>
    </row>
    <row r="226" spans="1:19" ht="11.1" customHeight="1" x14ac:dyDescent="0.25">
      <c r="A226" s="59"/>
      <c r="B226" s="227"/>
      <c r="C226" s="228"/>
      <c r="D226" s="56" t="s">
        <v>42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15"/>
      <c r="R226" s="60" t="s">
        <v>16</v>
      </c>
      <c r="S226" s="61" t="s">
        <v>43</v>
      </c>
    </row>
    <row r="227" spans="1:19" ht="11.1" customHeight="1" x14ac:dyDescent="0.25">
      <c r="A227" s="59"/>
      <c r="B227" s="229"/>
      <c r="C227" s="230"/>
      <c r="D227" s="56" t="s">
        <v>44</v>
      </c>
      <c r="E227" s="62" t="s">
        <v>45</v>
      </c>
      <c r="F227" s="62" t="s">
        <v>45</v>
      </c>
      <c r="G227" s="62" t="s">
        <v>143</v>
      </c>
      <c r="H227" s="62" t="s">
        <v>143</v>
      </c>
      <c r="I227" s="62" t="s">
        <v>143</v>
      </c>
      <c r="J227" s="63" t="s">
        <v>143</v>
      </c>
      <c r="K227" s="63" t="s">
        <v>143</v>
      </c>
      <c r="L227" s="63" t="s">
        <v>143</v>
      </c>
      <c r="M227" s="63" t="s">
        <v>143</v>
      </c>
      <c r="N227" s="63" t="s">
        <v>143</v>
      </c>
      <c r="O227" s="63" t="s">
        <v>16</v>
      </c>
      <c r="P227" s="63" t="s">
        <v>45</v>
      </c>
      <c r="Q227" s="64"/>
      <c r="R227" s="60" t="s">
        <v>16</v>
      </c>
      <c r="S227" s="61" t="s">
        <v>46</v>
      </c>
    </row>
    <row r="228" spans="1:19" ht="11.1" customHeight="1" x14ac:dyDescent="0.25">
      <c r="A228" s="59"/>
      <c r="B228" s="55"/>
      <c r="C228" s="59"/>
      <c r="D228" s="59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59"/>
      <c r="R228" s="59"/>
      <c r="S228" s="59"/>
    </row>
    <row r="229" spans="1:19" ht="11.1" customHeight="1" x14ac:dyDescent="0.25">
      <c r="A229" s="55"/>
      <c r="B229" s="225" t="s">
        <v>119</v>
      </c>
      <c r="C229" s="226"/>
      <c r="D229" s="56" t="s">
        <v>28</v>
      </c>
      <c r="E229" s="57" t="s">
        <v>71</v>
      </c>
      <c r="F229" s="57" t="s">
        <v>72</v>
      </c>
      <c r="G229" s="57" t="s">
        <v>73</v>
      </c>
      <c r="H229" s="57" t="s">
        <v>74</v>
      </c>
      <c r="I229" s="57" t="s">
        <v>75</v>
      </c>
      <c r="J229" s="57" t="s">
        <v>76</v>
      </c>
      <c r="K229" s="57" t="s">
        <v>77</v>
      </c>
      <c r="L229" s="57" t="s">
        <v>78</v>
      </c>
      <c r="M229" s="57" t="s">
        <v>79</v>
      </c>
      <c r="N229" s="57" t="s">
        <v>80</v>
      </c>
      <c r="O229" s="57" t="s">
        <v>81</v>
      </c>
      <c r="P229" s="57" t="s">
        <v>82</v>
      </c>
      <c r="Q229" s="15"/>
      <c r="R229" s="57" t="s">
        <v>41</v>
      </c>
      <c r="S229" s="58"/>
    </row>
    <row r="230" spans="1:19" ht="11.1" customHeight="1" x14ac:dyDescent="0.25">
      <c r="A230" s="59"/>
      <c r="B230" s="227"/>
      <c r="C230" s="228"/>
      <c r="D230" s="56" t="s">
        <v>42</v>
      </c>
      <c r="E230" s="60"/>
      <c r="F230" s="60"/>
      <c r="G230" s="60">
        <v>90</v>
      </c>
      <c r="H230" s="60"/>
      <c r="I230" s="60"/>
      <c r="J230" s="60">
        <v>60</v>
      </c>
      <c r="K230" s="60">
        <v>90</v>
      </c>
      <c r="L230" s="60">
        <v>95</v>
      </c>
      <c r="M230" s="60">
        <v>150</v>
      </c>
      <c r="N230" s="60">
        <v>30</v>
      </c>
      <c r="O230" s="60">
        <v>100</v>
      </c>
      <c r="P230" s="60" t="s">
        <v>16</v>
      </c>
      <c r="Q230" s="15"/>
      <c r="R230" s="60">
        <f>AVERAGE(E230:P230)</f>
        <v>87.857142857142861</v>
      </c>
      <c r="S230" s="61" t="s">
        <v>43</v>
      </c>
    </row>
    <row r="231" spans="1:19" ht="11.1" customHeight="1" x14ac:dyDescent="0.25">
      <c r="A231" s="59"/>
      <c r="B231" s="229"/>
      <c r="C231" s="230"/>
      <c r="D231" s="56" t="s">
        <v>44</v>
      </c>
      <c r="E231" s="62" t="s">
        <v>143</v>
      </c>
      <c r="F231" s="63" t="s">
        <v>45</v>
      </c>
      <c r="G231" s="62"/>
      <c r="H231" s="62" t="s">
        <v>143</v>
      </c>
      <c r="I231" s="62" t="s">
        <v>143</v>
      </c>
      <c r="J231" s="63" t="s">
        <v>121</v>
      </c>
      <c r="K231" s="63" t="s">
        <v>121</v>
      </c>
      <c r="L231" s="63" t="s">
        <v>313</v>
      </c>
      <c r="M231" s="63" t="s">
        <v>200</v>
      </c>
      <c r="N231" s="63" t="s">
        <v>200</v>
      </c>
      <c r="O231" s="63" t="s">
        <v>97</v>
      </c>
      <c r="P231" s="63" t="s">
        <v>16</v>
      </c>
      <c r="Q231" s="64"/>
      <c r="R231" s="60">
        <f>AVERAGE(E230:J230)</f>
        <v>75</v>
      </c>
      <c r="S231" s="61" t="s">
        <v>46</v>
      </c>
    </row>
    <row r="232" spans="1:19" ht="11.1" customHeight="1" x14ac:dyDescent="0.25">
      <c r="A232" s="59"/>
      <c r="B232" s="55"/>
      <c r="C232" s="59"/>
      <c r="D232" s="59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59"/>
      <c r="R232" s="59"/>
      <c r="S232" s="59"/>
    </row>
    <row r="233" spans="1:19" ht="11.1" customHeight="1" x14ac:dyDescent="0.25">
      <c r="A233" s="55"/>
      <c r="B233" s="225" t="s">
        <v>122</v>
      </c>
      <c r="C233" s="226"/>
      <c r="D233" s="56" t="s">
        <v>28</v>
      </c>
      <c r="E233" s="57" t="s">
        <v>85</v>
      </c>
      <c r="F233" s="57" t="s">
        <v>86</v>
      </c>
      <c r="G233" s="57" t="s">
        <v>87</v>
      </c>
      <c r="H233" s="57" t="s">
        <v>88</v>
      </c>
      <c r="I233" s="57" t="s">
        <v>89</v>
      </c>
      <c r="J233" s="57" t="s">
        <v>90</v>
      </c>
      <c r="K233" s="57" t="s">
        <v>91</v>
      </c>
      <c r="L233" s="57" t="s">
        <v>92</v>
      </c>
      <c r="M233" s="57" t="s">
        <v>93</v>
      </c>
      <c r="N233" s="57" t="s">
        <v>94</v>
      </c>
      <c r="O233" s="57" t="s">
        <v>95</v>
      </c>
      <c r="P233" s="57" t="s">
        <v>96</v>
      </c>
      <c r="Q233" s="15"/>
      <c r="R233" s="57" t="s">
        <v>41</v>
      </c>
      <c r="S233" s="58"/>
    </row>
    <row r="234" spans="1:19" ht="11.1" customHeight="1" x14ac:dyDescent="0.25">
      <c r="A234" s="59"/>
      <c r="B234" s="227"/>
      <c r="C234" s="228"/>
      <c r="D234" s="56" t="s">
        <v>42</v>
      </c>
      <c r="E234" s="60">
        <v>30</v>
      </c>
      <c r="F234" s="60"/>
      <c r="G234" s="60">
        <v>40</v>
      </c>
      <c r="H234" s="60">
        <v>40</v>
      </c>
      <c r="I234" s="60">
        <v>140</v>
      </c>
      <c r="J234" s="60">
        <v>60</v>
      </c>
      <c r="K234" s="60" t="s">
        <v>16</v>
      </c>
      <c r="L234" s="60">
        <v>140</v>
      </c>
      <c r="M234" s="60">
        <v>110</v>
      </c>
      <c r="N234" s="60">
        <v>110</v>
      </c>
      <c r="O234" s="60">
        <v>140</v>
      </c>
      <c r="P234" s="60"/>
      <c r="Q234" s="15"/>
      <c r="R234" s="60">
        <f>AVERAGE(E234:P234)</f>
        <v>90</v>
      </c>
      <c r="S234" s="61" t="s">
        <v>43</v>
      </c>
    </row>
    <row r="235" spans="1:19" ht="11.1" customHeight="1" x14ac:dyDescent="0.25">
      <c r="A235" s="59"/>
      <c r="B235" s="229"/>
      <c r="C235" s="230"/>
      <c r="D235" s="56" t="s">
        <v>44</v>
      </c>
      <c r="E235" s="62" t="s">
        <v>83</v>
      </c>
      <c r="F235" s="63" t="s">
        <v>45</v>
      </c>
      <c r="G235" s="62" t="s">
        <v>121</v>
      </c>
      <c r="H235" s="62" t="s">
        <v>121</v>
      </c>
      <c r="I235" s="62" t="s">
        <v>121</v>
      </c>
      <c r="J235" s="63" t="s">
        <v>200</v>
      </c>
      <c r="K235" s="63" t="s">
        <v>16</v>
      </c>
      <c r="L235" s="63" t="s">
        <v>97</v>
      </c>
      <c r="M235" s="63" t="s">
        <v>97</v>
      </c>
      <c r="N235" s="63" t="s">
        <v>97</v>
      </c>
      <c r="O235" s="63" t="s">
        <v>97</v>
      </c>
      <c r="P235" s="63" t="s">
        <v>45</v>
      </c>
      <c r="Q235" s="64"/>
      <c r="R235" s="60">
        <f>AVERAGE(E234:J234)</f>
        <v>62</v>
      </c>
      <c r="S235" s="61" t="s">
        <v>46</v>
      </c>
    </row>
    <row r="236" spans="1:19" ht="11.1" customHeight="1" x14ac:dyDescent="0.25">
      <c r="A236" s="59"/>
      <c r="B236" s="15"/>
      <c r="C236" s="15"/>
      <c r="D236" s="15"/>
      <c r="E236" s="15"/>
      <c r="F236" s="15"/>
      <c r="G236" s="161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1.1" customHeight="1" x14ac:dyDescent="0.25">
      <c r="A237" s="55"/>
      <c r="B237" s="225" t="s">
        <v>128</v>
      </c>
      <c r="C237" s="226"/>
      <c r="D237" s="56" t="s">
        <v>28</v>
      </c>
      <c r="E237" s="57" t="s">
        <v>124</v>
      </c>
      <c r="F237" s="57" t="s">
        <v>125</v>
      </c>
      <c r="G237" s="57" t="s">
        <v>126</v>
      </c>
      <c r="H237" s="57" t="s">
        <v>127</v>
      </c>
      <c r="I237" s="57" t="s">
        <v>129</v>
      </c>
      <c r="J237" s="57" t="s">
        <v>130</v>
      </c>
      <c r="K237" s="57" t="s">
        <v>131</v>
      </c>
      <c r="L237" s="57" t="s">
        <v>132</v>
      </c>
      <c r="M237" s="57" t="s">
        <v>133</v>
      </c>
      <c r="N237" s="57" t="s">
        <v>134</v>
      </c>
      <c r="O237" s="57" t="s">
        <v>135</v>
      </c>
      <c r="P237" s="57" t="s">
        <v>136</v>
      </c>
      <c r="Q237" s="15"/>
      <c r="R237" s="57" t="s">
        <v>41</v>
      </c>
      <c r="S237" s="58"/>
    </row>
    <row r="238" spans="1:19" ht="11.1" customHeight="1" x14ac:dyDescent="0.25">
      <c r="A238" s="59"/>
      <c r="B238" s="227"/>
      <c r="C238" s="228"/>
      <c r="D238" s="56" t="s">
        <v>42</v>
      </c>
      <c r="E238" s="60"/>
      <c r="F238" s="62">
        <v>30</v>
      </c>
      <c r="G238" s="60"/>
      <c r="H238" s="60">
        <v>110</v>
      </c>
      <c r="I238" s="60">
        <v>50</v>
      </c>
      <c r="J238" s="60" t="s">
        <v>16</v>
      </c>
      <c r="K238" s="60">
        <v>100</v>
      </c>
      <c r="L238" s="60">
        <v>160</v>
      </c>
      <c r="M238" s="60">
        <v>160</v>
      </c>
      <c r="N238" s="60"/>
      <c r="O238" s="60"/>
      <c r="P238" s="60" t="s">
        <v>16</v>
      </c>
      <c r="Q238" s="15"/>
      <c r="R238" s="60">
        <f>AVERAGE(E238:P238)</f>
        <v>101.66666666666667</v>
      </c>
      <c r="S238" s="61" t="s">
        <v>43</v>
      </c>
    </row>
    <row r="239" spans="1:19" ht="11.1" customHeight="1" x14ac:dyDescent="0.25">
      <c r="A239" s="59"/>
      <c r="B239" s="229"/>
      <c r="C239" s="230"/>
      <c r="D239" s="56" t="s">
        <v>44</v>
      </c>
      <c r="E239" s="63" t="s">
        <v>45</v>
      </c>
      <c r="F239" s="62" t="s">
        <v>98</v>
      </c>
      <c r="G239" s="63" t="s">
        <v>45</v>
      </c>
      <c r="H239" s="62" t="s">
        <v>97</v>
      </c>
      <c r="I239" s="63" t="s">
        <v>98</v>
      </c>
      <c r="J239" s="63" t="s">
        <v>16</v>
      </c>
      <c r="K239" s="62" t="s">
        <v>97</v>
      </c>
      <c r="L239" s="62" t="s">
        <v>97</v>
      </c>
      <c r="M239" s="62" t="s">
        <v>97</v>
      </c>
      <c r="N239" s="63" t="s">
        <v>112</v>
      </c>
      <c r="O239" s="63" t="s">
        <v>112</v>
      </c>
      <c r="P239" s="63" t="s">
        <v>112</v>
      </c>
      <c r="Q239" s="64"/>
      <c r="R239" s="60">
        <f>AVERAGE(E238:J238)</f>
        <v>63.333333333333336</v>
      </c>
      <c r="S239" s="61" t="s">
        <v>46</v>
      </c>
    </row>
    <row r="240" spans="1:19" ht="11.1" customHeight="1" x14ac:dyDescent="0.25">
      <c r="A240" s="59"/>
      <c r="B240" s="15"/>
      <c r="C240" s="15"/>
      <c r="D240" s="15"/>
      <c r="E240" s="15"/>
      <c r="F240" s="15"/>
      <c r="G240" s="161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1.1" customHeight="1" x14ac:dyDescent="0.25">
      <c r="A241" s="55"/>
      <c r="B241" s="225" t="s">
        <v>295</v>
      </c>
      <c r="C241" s="226"/>
      <c r="D241" s="56" t="s">
        <v>28</v>
      </c>
      <c r="E241" s="57" t="s">
        <v>296</v>
      </c>
      <c r="F241" s="57" t="s">
        <v>297</v>
      </c>
      <c r="G241" s="57" t="s">
        <v>298</v>
      </c>
      <c r="H241" s="57" t="s">
        <v>299</v>
      </c>
      <c r="I241" s="57" t="s">
        <v>300</v>
      </c>
      <c r="J241" s="57" t="s">
        <v>301</v>
      </c>
      <c r="K241" s="57" t="s">
        <v>302</v>
      </c>
      <c r="L241" s="57" t="s">
        <v>303</v>
      </c>
      <c r="M241" s="57" t="s">
        <v>304</v>
      </c>
      <c r="N241" s="57" t="s">
        <v>305</v>
      </c>
      <c r="O241" s="57" t="s">
        <v>306</v>
      </c>
      <c r="P241" s="57" t="s">
        <v>307</v>
      </c>
      <c r="Q241" s="15"/>
      <c r="R241" s="150" t="s">
        <v>41</v>
      </c>
      <c r="S241" s="58"/>
    </row>
    <row r="242" spans="1:19" ht="11.1" customHeight="1" x14ac:dyDescent="0.25">
      <c r="A242" s="59"/>
      <c r="B242" s="227"/>
      <c r="C242" s="228"/>
      <c r="D242" s="56" t="s">
        <v>42</v>
      </c>
      <c r="E242" s="60"/>
      <c r="F242" s="60"/>
      <c r="G242" s="60"/>
      <c r="H242" s="60"/>
      <c r="I242" s="60">
        <v>20</v>
      </c>
      <c r="J242" s="60">
        <v>220</v>
      </c>
      <c r="K242" s="60">
        <v>110</v>
      </c>
      <c r="L242" s="60">
        <v>250</v>
      </c>
      <c r="M242" s="60">
        <v>315</v>
      </c>
      <c r="N242" s="60">
        <v>210</v>
      </c>
      <c r="O242" s="60">
        <v>190</v>
      </c>
      <c r="P242" s="60">
        <v>50</v>
      </c>
      <c r="Q242" s="15"/>
      <c r="R242" s="60">
        <f>AVERAGE(E242:P242)</f>
        <v>170.625</v>
      </c>
      <c r="S242" s="61" t="s">
        <v>43</v>
      </c>
    </row>
    <row r="243" spans="1:19" ht="11.1" customHeight="1" x14ac:dyDescent="0.25">
      <c r="A243" s="59"/>
      <c r="B243" s="229"/>
      <c r="C243" s="230"/>
      <c r="D243" s="56" t="s">
        <v>44</v>
      </c>
      <c r="E243" s="63" t="s">
        <v>112</v>
      </c>
      <c r="F243" s="63" t="s">
        <v>112</v>
      </c>
      <c r="G243" s="63" t="s">
        <v>112</v>
      </c>
      <c r="H243" s="63" t="s">
        <v>112</v>
      </c>
      <c r="I243" s="62" t="s">
        <v>98</v>
      </c>
      <c r="J243" s="63" t="s">
        <v>97</v>
      </c>
      <c r="K243" s="62" t="s">
        <v>97</v>
      </c>
      <c r="L243" s="62" t="s">
        <v>97</v>
      </c>
      <c r="M243" s="62" t="s">
        <v>97</v>
      </c>
      <c r="N243" s="62" t="s">
        <v>97</v>
      </c>
      <c r="O243" s="62" t="s">
        <v>97</v>
      </c>
      <c r="P243" s="62" t="s">
        <v>98</v>
      </c>
      <c r="Q243" s="64"/>
      <c r="R243" s="60">
        <f>AVERAGE(E242:J242)</f>
        <v>120</v>
      </c>
      <c r="S243" s="61" t="s">
        <v>46</v>
      </c>
    </row>
    <row r="244" spans="1:19" s="178" customFormat="1" ht="11.1" customHeight="1" x14ac:dyDescent="0.25">
      <c r="A244" s="59"/>
      <c r="B244" s="15"/>
      <c r="C244" s="15"/>
      <c r="D244" s="15"/>
      <c r="E244" s="15"/>
      <c r="F244" s="15"/>
      <c r="G244" s="161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178" customFormat="1" ht="11.1" customHeight="1" x14ac:dyDescent="0.25">
      <c r="A245" s="59"/>
      <c r="B245" s="231" t="s">
        <v>408</v>
      </c>
      <c r="C245" s="231"/>
      <c r="D245" s="56" t="s">
        <v>28</v>
      </c>
      <c r="E245" s="57" t="s">
        <v>411</v>
      </c>
      <c r="F245" s="57" t="s">
        <v>412</v>
      </c>
      <c r="G245" s="57" t="s">
        <v>413</v>
      </c>
      <c r="H245" s="57" t="s">
        <v>414</v>
      </c>
      <c r="I245" s="57" t="s">
        <v>415</v>
      </c>
      <c r="J245" s="57" t="s">
        <v>416</v>
      </c>
      <c r="K245" s="57" t="s">
        <v>417</v>
      </c>
      <c r="L245" s="57" t="s">
        <v>418</v>
      </c>
      <c r="M245" s="57" t="s">
        <v>419</v>
      </c>
      <c r="N245" s="57" t="s">
        <v>420</v>
      </c>
      <c r="O245" s="57" t="s">
        <v>421</v>
      </c>
      <c r="P245" s="57" t="s">
        <v>422</v>
      </c>
      <c r="Q245" s="15"/>
      <c r="R245" s="150" t="s">
        <v>41</v>
      </c>
      <c r="S245" s="58"/>
    </row>
    <row r="246" spans="1:19" s="178" customFormat="1" ht="11.1" customHeight="1" x14ac:dyDescent="0.25">
      <c r="A246" s="59"/>
      <c r="B246" s="231"/>
      <c r="C246" s="231"/>
      <c r="D246" s="56" t="s">
        <v>42</v>
      </c>
      <c r="E246" s="60">
        <v>40</v>
      </c>
      <c r="F246" s="60">
        <v>170</v>
      </c>
      <c r="G246" s="60">
        <v>60</v>
      </c>
      <c r="H246" s="60">
        <v>45</v>
      </c>
      <c r="I246" s="60">
        <v>110</v>
      </c>
      <c r="J246" s="60">
        <v>200</v>
      </c>
      <c r="K246" s="60"/>
      <c r="L246" s="60">
        <v>170</v>
      </c>
      <c r="M246" s="60"/>
      <c r="N246" s="60"/>
      <c r="O246" s="60"/>
      <c r="P246" s="60"/>
      <c r="Q246" s="15"/>
      <c r="R246" s="60">
        <f>AVERAGE(E246:P246)</f>
        <v>113.57142857142857</v>
      </c>
      <c r="S246" s="61" t="s">
        <v>43</v>
      </c>
    </row>
    <row r="247" spans="1:19" s="178" customFormat="1" ht="11.1" customHeight="1" x14ac:dyDescent="0.25">
      <c r="A247" s="59"/>
      <c r="B247" s="231"/>
      <c r="C247" s="231"/>
      <c r="D247" s="56" t="s">
        <v>44</v>
      </c>
      <c r="E247" s="62" t="s">
        <v>98</v>
      </c>
      <c r="F247" s="62" t="s">
        <v>97</v>
      </c>
      <c r="G247" s="62" t="s">
        <v>98</v>
      </c>
      <c r="H247" s="62" t="s">
        <v>98</v>
      </c>
      <c r="I247" s="62" t="s">
        <v>97</v>
      </c>
      <c r="J247" s="63" t="s">
        <v>97</v>
      </c>
      <c r="K247" s="62" t="s">
        <v>143</v>
      </c>
      <c r="L247" s="62" t="s">
        <v>97</v>
      </c>
      <c r="M247" s="62" t="s">
        <v>143</v>
      </c>
      <c r="N247" s="62" t="s">
        <v>143</v>
      </c>
      <c r="O247" s="62" t="s">
        <v>143</v>
      </c>
      <c r="P247" s="62" t="s">
        <v>143</v>
      </c>
      <c r="Q247" s="64"/>
      <c r="R247" s="60">
        <f>AVERAGE(E246:J246)</f>
        <v>104.16666666666667</v>
      </c>
      <c r="S247" s="61" t="s">
        <v>46</v>
      </c>
    </row>
    <row r="248" spans="1:19" s="185" customFormat="1" ht="11.1" customHeight="1" x14ac:dyDescent="0.25">
      <c r="A248" s="59"/>
      <c r="B248" s="182"/>
      <c r="C248" s="182"/>
      <c r="D248" s="59"/>
      <c r="E248" s="82"/>
      <c r="F248" s="82"/>
      <c r="G248" s="82"/>
      <c r="H248" s="82"/>
      <c r="I248" s="82"/>
      <c r="J248" s="83"/>
      <c r="K248" s="82"/>
      <c r="L248" s="82"/>
      <c r="M248" s="82"/>
      <c r="N248" s="82"/>
      <c r="O248" s="82"/>
      <c r="P248" s="82"/>
      <c r="Q248" s="81"/>
      <c r="R248" s="65"/>
      <c r="S248" s="85"/>
    </row>
    <row r="249" spans="1:19" s="181" customFormat="1" ht="11.1" customHeight="1" x14ac:dyDescent="0.25">
      <c r="A249" s="59"/>
      <c r="B249" s="225" t="s">
        <v>446</v>
      </c>
      <c r="C249" s="226"/>
      <c r="D249" s="56" t="s">
        <v>28</v>
      </c>
      <c r="E249" s="57" t="s">
        <v>434</v>
      </c>
      <c r="F249" s="57" t="s">
        <v>435</v>
      </c>
      <c r="G249" s="57" t="s">
        <v>436</v>
      </c>
      <c r="H249" s="57" t="s">
        <v>437</v>
      </c>
      <c r="I249" s="57" t="s">
        <v>438</v>
      </c>
      <c r="J249" s="57" t="s">
        <v>439</v>
      </c>
      <c r="K249" s="57" t="s">
        <v>440</v>
      </c>
      <c r="L249" s="57" t="s">
        <v>441</v>
      </c>
      <c r="M249" s="57" t="s">
        <v>442</v>
      </c>
      <c r="N249" s="57" t="s">
        <v>443</v>
      </c>
      <c r="O249" s="57" t="s">
        <v>444</v>
      </c>
      <c r="P249" s="57" t="s">
        <v>445</v>
      </c>
      <c r="Q249" s="15"/>
      <c r="R249" s="150" t="s">
        <v>41</v>
      </c>
      <c r="S249" s="58"/>
    </row>
    <row r="250" spans="1:19" s="181" customFormat="1" ht="11.1" customHeight="1" x14ac:dyDescent="0.25">
      <c r="A250" s="59"/>
      <c r="B250" s="227"/>
      <c r="C250" s="228"/>
      <c r="D250" s="56" t="s">
        <v>42</v>
      </c>
      <c r="E250" s="60">
        <v>25</v>
      </c>
      <c r="F250" s="60"/>
      <c r="G250" s="60">
        <v>70</v>
      </c>
      <c r="H250" s="60"/>
      <c r="I250" s="60">
        <v>110</v>
      </c>
      <c r="J250" s="60">
        <v>120</v>
      </c>
      <c r="K250" s="60">
        <v>140</v>
      </c>
      <c r="L250" s="60">
        <v>110</v>
      </c>
      <c r="M250" s="60">
        <v>100</v>
      </c>
      <c r="N250" s="60">
        <v>80</v>
      </c>
      <c r="O250" s="60">
        <v>40</v>
      </c>
      <c r="P250" s="60">
        <v>70</v>
      </c>
      <c r="Q250" s="15"/>
      <c r="R250" s="60">
        <f>AVERAGE(E250:P250)</f>
        <v>86.5</v>
      </c>
      <c r="S250" s="61" t="s">
        <v>43</v>
      </c>
    </row>
    <row r="251" spans="1:19" s="181" customFormat="1" ht="11.1" customHeight="1" x14ac:dyDescent="0.25">
      <c r="A251" s="59"/>
      <c r="B251" s="229"/>
      <c r="C251" s="230"/>
      <c r="D251" s="56" t="s">
        <v>44</v>
      </c>
      <c r="E251" s="62" t="s">
        <v>98</v>
      </c>
      <c r="F251" s="62" t="s">
        <v>45</v>
      </c>
      <c r="G251" s="62" t="s">
        <v>98</v>
      </c>
      <c r="H251" s="62"/>
      <c r="I251" s="62" t="s">
        <v>97</v>
      </c>
      <c r="J251" s="63" t="s">
        <v>97</v>
      </c>
      <c r="K251" s="62" t="s">
        <v>97</v>
      </c>
      <c r="L251" s="63" t="s">
        <v>97</v>
      </c>
      <c r="M251" s="63" t="s">
        <v>97</v>
      </c>
      <c r="N251" s="63" t="s">
        <v>97</v>
      </c>
      <c r="O251" s="63" t="s">
        <v>98</v>
      </c>
      <c r="P251" s="62" t="s">
        <v>98</v>
      </c>
      <c r="Q251" s="64"/>
      <c r="R251" s="60">
        <f>AVERAGE(E250:J250)</f>
        <v>81.25</v>
      </c>
      <c r="S251" s="61" t="s">
        <v>46</v>
      </c>
    </row>
    <row r="252" spans="1:19" s="185" customFormat="1" ht="11.1" customHeight="1" x14ac:dyDescent="0.25">
      <c r="A252" s="59"/>
      <c r="B252" s="189"/>
      <c r="C252" s="189"/>
      <c r="D252" s="59"/>
      <c r="E252" s="82"/>
      <c r="F252" s="82"/>
      <c r="G252" s="82"/>
      <c r="H252" s="82"/>
      <c r="I252" s="82"/>
      <c r="J252" s="83"/>
      <c r="K252" s="82"/>
      <c r="L252" s="83"/>
      <c r="M252" s="83"/>
      <c r="N252" s="83"/>
      <c r="O252" s="83"/>
      <c r="P252" s="82"/>
      <c r="Q252" s="81"/>
      <c r="R252" s="65"/>
      <c r="S252" s="85"/>
    </row>
    <row r="253" spans="1:19" s="188" customFormat="1" ht="11.1" customHeight="1" x14ac:dyDescent="0.25">
      <c r="A253" s="59"/>
      <c r="B253" s="225" t="s">
        <v>465</v>
      </c>
      <c r="C253" s="226"/>
      <c r="D253" s="56" t="s">
        <v>28</v>
      </c>
      <c r="E253" s="57" t="s">
        <v>466</v>
      </c>
      <c r="F253" s="57" t="s">
        <v>467</v>
      </c>
      <c r="G253" s="57" t="s">
        <v>468</v>
      </c>
      <c r="H253" s="57" t="s">
        <v>469</v>
      </c>
      <c r="I253" s="57" t="s">
        <v>470</v>
      </c>
      <c r="J253" s="57" t="s">
        <v>471</v>
      </c>
      <c r="K253" s="57" t="s">
        <v>472</v>
      </c>
      <c r="L253" s="57" t="s">
        <v>473</v>
      </c>
      <c r="M253" s="57" t="s">
        <v>474</v>
      </c>
      <c r="N253" s="57" t="s">
        <v>475</v>
      </c>
      <c r="O253" s="57" t="s">
        <v>476</v>
      </c>
      <c r="P253" s="57" t="s">
        <v>477</v>
      </c>
      <c r="Q253" s="15"/>
      <c r="R253" s="150" t="s">
        <v>41</v>
      </c>
      <c r="S253" s="58"/>
    </row>
    <row r="254" spans="1:19" s="188" customFormat="1" ht="11.1" customHeight="1" x14ac:dyDescent="0.25">
      <c r="A254" s="59"/>
      <c r="B254" s="227"/>
      <c r="C254" s="228"/>
      <c r="D254" s="56" t="s">
        <v>42</v>
      </c>
      <c r="E254" s="60"/>
      <c r="F254" s="60">
        <v>60</v>
      </c>
      <c r="G254" s="60">
        <v>40</v>
      </c>
      <c r="H254" s="60">
        <v>40</v>
      </c>
      <c r="I254" s="60">
        <v>60</v>
      </c>
      <c r="J254" s="60">
        <v>40</v>
      </c>
      <c r="K254" s="60">
        <v>30</v>
      </c>
      <c r="L254" s="60">
        <v>110</v>
      </c>
      <c r="M254" s="60">
        <v>90</v>
      </c>
      <c r="N254" s="60">
        <v>45</v>
      </c>
      <c r="O254" s="60">
        <v>120</v>
      </c>
      <c r="P254" s="60"/>
      <c r="Q254" s="15"/>
      <c r="R254" s="60">
        <f>AVERAGE(E254:P254)</f>
        <v>63.5</v>
      </c>
      <c r="S254" s="61" t="s">
        <v>43</v>
      </c>
    </row>
    <row r="255" spans="1:19" s="188" customFormat="1" ht="11.1" customHeight="1" x14ac:dyDescent="0.25">
      <c r="A255" s="59"/>
      <c r="B255" s="229"/>
      <c r="C255" s="230"/>
      <c r="D255" s="56" t="s">
        <v>44</v>
      </c>
      <c r="E255" s="62" t="s">
        <v>45</v>
      </c>
      <c r="F255" s="62" t="s">
        <v>290</v>
      </c>
      <c r="G255" s="62" t="s">
        <v>290</v>
      </c>
      <c r="H255" s="62" t="s">
        <v>98</v>
      </c>
      <c r="I255" s="62" t="s">
        <v>97</v>
      </c>
      <c r="J255" s="63" t="s">
        <v>98</v>
      </c>
      <c r="K255" s="62" t="s">
        <v>98</v>
      </c>
      <c r="L255" s="63" t="s">
        <v>97</v>
      </c>
      <c r="M255" s="63" t="s">
        <v>97</v>
      </c>
      <c r="N255" s="63" t="s">
        <v>98</v>
      </c>
      <c r="O255" s="63" t="s">
        <v>97</v>
      </c>
      <c r="P255" s="62" t="s">
        <v>45</v>
      </c>
      <c r="Q255" s="64"/>
      <c r="R255" s="60">
        <f>AVERAGE(E254:J254)</f>
        <v>48</v>
      </c>
      <c r="S255" s="61" t="s">
        <v>46</v>
      </c>
    </row>
    <row r="256" spans="1:19" s="185" customFormat="1" ht="11.1" customHeight="1" x14ac:dyDescent="0.25">
      <c r="A256" s="59"/>
      <c r="B256" s="182"/>
      <c r="C256" s="182"/>
      <c r="D256" s="59"/>
      <c r="E256" s="82"/>
      <c r="F256" s="82"/>
      <c r="G256" s="82"/>
      <c r="H256" s="82"/>
      <c r="I256" s="82"/>
      <c r="J256" s="83"/>
      <c r="K256" s="82"/>
      <c r="L256" s="82"/>
      <c r="M256" s="82"/>
      <c r="N256" s="82"/>
      <c r="O256" s="82"/>
      <c r="P256" s="82"/>
      <c r="Q256" s="81"/>
      <c r="R256" s="65"/>
      <c r="S256" s="85"/>
    </row>
    <row r="258" spans="1:19" ht="20.100000000000001" customHeight="1" x14ac:dyDescent="0.25">
      <c r="A258" s="9" t="s">
        <v>114</v>
      </c>
    </row>
    <row r="259" spans="1:19" ht="15" customHeight="1" x14ac:dyDescent="0.25">
      <c r="A259" s="215" t="s">
        <v>351</v>
      </c>
      <c r="B259" s="215"/>
      <c r="D259" s="14" t="s">
        <v>26</v>
      </c>
    </row>
    <row r="260" spans="1:19" s="148" customFormat="1" ht="9.75" customHeight="1" x14ac:dyDescent="0.25">
      <c r="A260" s="146"/>
      <c r="B260" s="146"/>
      <c r="G260" s="162"/>
      <c r="L260" s="152"/>
      <c r="M260" s="152"/>
    </row>
    <row r="261" spans="1:19" ht="11.1" customHeight="1" x14ac:dyDescent="0.25">
      <c r="B261" s="225" t="s">
        <v>116</v>
      </c>
      <c r="C261" s="226"/>
      <c r="D261" s="56" t="s">
        <v>28</v>
      </c>
      <c r="E261" s="57" t="s">
        <v>29</v>
      </c>
      <c r="F261" s="57" t="s">
        <v>30</v>
      </c>
      <c r="G261" s="57" t="s">
        <v>31</v>
      </c>
      <c r="H261" s="57" t="s">
        <v>32</v>
      </c>
      <c r="I261" s="57" t="s">
        <v>33</v>
      </c>
      <c r="J261" s="57" t="s">
        <v>34</v>
      </c>
      <c r="K261" s="57" t="s">
        <v>35</v>
      </c>
      <c r="L261" s="57" t="s">
        <v>36</v>
      </c>
      <c r="M261" s="57" t="s">
        <v>37</v>
      </c>
      <c r="N261" s="57" t="s">
        <v>38</v>
      </c>
      <c r="O261" s="57" t="s">
        <v>39</v>
      </c>
      <c r="P261" s="57" t="s">
        <v>40</v>
      </c>
      <c r="Q261" s="15"/>
      <c r="R261" s="57" t="s">
        <v>41</v>
      </c>
      <c r="S261" s="58"/>
    </row>
    <row r="262" spans="1:19" ht="11.1" customHeight="1" x14ac:dyDescent="0.25">
      <c r="B262" s="227"/>
      <c r="C262" s="228"/>
      <c r="D262" s="56" t="s">
        <v>42</v>
      </c>
      <c r="E262" s="60"/>
      <c r="F262" s="60"/>
      <c r="G262" s="60">
        <v>40</v>
      </c>
      <c r="H262" s="60">
        <v>45</v>
      </c>
      <c r="I262" s="60">
        <v>90</v>
      </c>
      <c r="J262" s="60">
        <v>40</v>
      </c>
      <c r="K262" s="60">
        <v>20</v>
      </c>
      <c r="L262" s="60">
        <v>30</v>
      </c>
      <c r="M262" s="60">
        <v>40</v>
      </c>
      <c r="N262" s="60">
        <v>30</v>
      </c>
      <c r="O262" s="60"/>
      <c r="P262" s="60"/>
      <c r="Q262" s="15"/>
      <c r="R262" s="60">
        <f>AVERAGE(E262:P262)</f>
        <v>41.875</v>
      </c>
      <c r="S262" s="61" t="s">
        <v>43</v>
      </c>
    </row>
    <row r="263" spans="1:19" ht="11.1" customHeight="1" x14ac:dyDescent="0.25">
      <c r="B263" s="229"/>
      <c r="C263" s="230"/>
      <c r="D263" s="56" t="s">
        <v>44</v>
      </c>
      <c r="E263" s="62"/>
      <c r="F263" s="62"/>
      <c r="G263" s="62"/>
      <c r="H263" s="62"/>
      <c r="I263" s="62"/>
      <c r="J263" s="63"/>
      <c r="K263" s="63"/>
      <c r="L263" s="63"/>
      <c r="M263" s="63"/>
      <c r="N263" s="63"/>
      <c r="O263" s="63" t="s">
        <v>112</v>
      </c>
      <c r="P263" s="63" t="s">
        <v>112</v>
      </c>
      <c r="Q263" s="64"/>
      <c r="R263" s="60">
        <f>AVERAGE(E262:J262)</f>
        <v>53.75</v>
      </c>
      <c r="S263" s="61" t="s">
        <v>46</v>
      </c>
    </row>
    <row r="264" spans="1:19" ht="11.1" customHeight="1" x14ac:dyDescent="0.25">
      <c r="B264" s="59"/>
      <c r="C264" s="59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15"/>
      <c r="P264" s="15"/>
      <c r="Q264" s="15"/>
      <c r="R264" s="15"/>
      <c r="S264" s="54"/>
    </row>
    <row r="265" spans="1:19" ht="11.1" customHeight="1" x14ac:dyDescent="0.25">
      <c r="B265" s="225" t="s">
        <v>117</v>
      </c>
      <c r="C265" s="226"/>
      <c r="D265" s="56" t="s">
        <v>28</v>
      </c>
      <c r="E265" s="57" t="s">
        <v>47</v>
      </c>
      <c r="F265" s="57" t="s">
        <v>48</v>
      </c>
      <c r="G265" s="57" t="s">
        <v>49</v>
      </c>
      <c r="H265" s="57" t="s">
        <v>50</v>
      </c>
      <c r="I265" s="57" t="s">
        <v>51</v>
      </c>
      <c r="J265" s="57" t="s">
        <v>52</v>
      </c>
      <c r="K265" s="57" t="s">
        <v>53</v>
      </c>
      <c r="L265" s="57" t="s">
        <v>54</v>
      </c>
      <c r="M265" s="57" t="s">
        <v>55</v>
      </c>
      <c r="N265" s="57" t="s">
        <v>56</v>
      </c>
      <c r="O265" s="57" t="s">
        <v>57</v>
      </c>
      <c r="P265" s="57" t="s">
        <v>58</v>
      </c>
      <c r="Q265" s="15"/>
      <c r="R265" s="57" t="s">
        <v>41</v>
      </c>
      <c r="S265" s="58"/>
    </row>
    <row r="266" spans="1:19" ht="11.1" customHeight="1" x14ac:dyDescent="0.25">
      <c r="B266" s="227"/>
      <c r="C266" s="228"/>
      <c r="D266" s="56" t="s">
        <v>42</v>
      </c>
      <c r="E266" s="60"/>
      <c r="F266" s="60"/>
      <c r="G266" s="60"/>
      <c r="H266" s="60"/>
      <c r="I266" s="60"/>
      <c r="J266" s="60"/>
      <c r="K266" s="60"/>
      <c r="L266" s="60"/>
      <c r="M266" s="60"/>
      <c r="N266" s="60">
        <v>230</v>
      </c>
      <c r="O266" s="60">
        <v>205</v>
      </c>
      <c r="P266" s="60"/>
      <c r="Q266" s="15"/>
      <c r="R266" s="60">
        <f>AVERAGE(E266:P266)</f>
        <v>217.5</v>
      </c>
      <c r="S266" s="61" t="s">
        <v>43</v>
      </c>
    </row>
    <row r="267" spans="1:19" ht="11.1" customHeight="1" x14ac:dyDescent="0.25">
      <c r="B267" s="229"/>
      <c r="C267" s="230"/>
      <c r="D267" s="56" t="s">
        <v>44</v>
      </c>
      <c r="E267" s="62" t="s">
        <v>112</v>
      </c>
      <c r="F267" s="62" t="s">
        <v>112</v>
      </c>
      <c r="G267" s="62" t="s">
        <v>112</v>
      </c>
      <c r="H267" s="62" t="s">
        <v>112</v>
      </c>
      <c r="I267" s="62" t="s">
        <v>112</v>
      </c>
      <c r="J267" s="63" t="s">
        <v>112</v>
      </c>
      <c r="K267" s="63" t="s">
        <v>112</v>
      </c>
      <c r="L267" s="63" t="s">
        <v>112</v>
      </c>
      <c r="M267" s="63" t="s">
        <v>137</v>
      </c>
      <c r="N267" s="63"/>
      <c r="O267" s="63"/>
      <c r="P267" s="63" t="s">
        <v>45</v>
      </c>
      <c r="Q267" s="64"/>
      <c r="R267" s="60"/>
      <c r="S267" s="61" t="s">
        <v>46</v>
      </c>
    </row>
    <row r="268" spans="1:19" ht="11.1" customHeight="1" x14ac:dyDescent="0.25">
      <c r="B268" s="52"/>
      <c r="C268" s="15"/>
      <c r="D268" s="66"/>
      <c r="E268" s="66"/>
      <c r="F268" s="66"/>
      <c r="G268" s="61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54"/>
    </row>
    <row r="269" spans="1:19" ht="11.1" customHeight="1" x14ac:dyDescent="0.25">
      <c r="B269" s="225" t="s">
        <v>118</v>
      </c>
      <c r="C269" s="226"/>
      <c r="D269" s="56" t="s">
        <v>28</v>
      </c>
      <c r="E269" s="57" t="s">
        <v>60</v>
      </c>
      <c r="F269" s="57" t="s">
        <v>61</v>
      </c>
      <c r="G269" s="57" t="s">
        <v>62</v>
      </c>
      <c r="H269" s="57" t="s">
        <v>63</v>
      </c>
      <c r="I269" s="57" t="s">
        <v>64</v>
      </c>
      <c r="J269" s="57" t="s">
        <v>65</v>
      </c>
      <c r="K269" s="57" t="s">
        <v>66</v>
      </c>
      <c r="L269" s="57" t="s">
        <v>67</v>
      </c>
      <c r="M269" s="57" t="s">
        <v>68</v>
      </c>
      <c r="N269" s="57" t="s">
        <v>56</v>
      </c>
      <c r="O269" s="57" t="s">
        <v>69</v>
      </c>
      <c r="P269" s="57" t="s">
        <v>70</v>
      </c>
      <c r="Q269" s="15"/>
      <c r="R269" s="57" t="s">
        <v>41</v>
      </c>
      <c r="S269" s="58"/>
    </row>
    <row r="270" spans="1:19" ht="11.1" customHeight="1" x14ac:dyDescent="0.25">
      <c r="B270" s="227"/>
      <c r="C270" s="228"/>
      <c r="D270" s="56" t="s">
        <v>42</v>
      </c>
      <c r="E270" s="60"/>
      <c r="F270" s="60"/>
      <c r="G270" s="60">
        <v>300</v>
      </c>
      <c r="H270" s="60">
        <v>250</v>
      </c>
      <c r="I270" s="60">
        <v>240</v>
      </c>
      <c r="J270" s="60"/>
      <c r="K270" s="60">
        <v>110</v>
      </c>
      <c r="L270" s="60">
        <v>60</v>
      </c>
      <c r="M270" s="60">
        <v>70</v>
      </c>
      <c r="N270" s="60"/>
      <c r="O270" s="60">
        <v>60</v>
      </c>
      <c r="P270" s="60"/>
      <c r="Q270" s="15"/>
      <c r="R270" s="60">
        <f>AVERAGE(E270:P270)</f>
        <v>155.71428571428572</v>
      </c>
      <c r="S270" s="61" t="s">
        <v>43</v>
      </c>
    </row>
    <row r="271" spans="1:19" ht="11.1" customHeight="1" x14ac:dyDescent="0.25">
      <c r="B271" s="229"/>
      <c r="C271" s="230"/>
      <c r="D271" s="56" t="s">
        <v>44</v>
      </c>
      <c r="E271" s="62" t="s">
        <v>45</v>
      </c>
      <c r="F271" s="62" t="s">
        <v>45</v>
      </c>
      <c r="G271" s="62"/>
      <c r="H271" s="62"/>
      <c r="I271" s="62"/>
      <c r="J271" s="63"/>
      <c r="K271" s="63"/>
      <c r="L271" s="63"/>
      <c r="M271" s="63"/>
      <c r="N271" s="63"/>
      <c r="O271" s="63"/>
      <c r="P271" s="63" t="s">
        <v>45</v>
      </c>
      <c r="Q271" s="64"/>
      <c r="R271" s="60">
        <f>AVERAGE(E270:J270)</f>
        <v>263.33333333333331</v>
      </c>
      <c r="S271" s="61" t="s">
        <v>46</v>
      </c>
    </row>
    <row r="272" spans="1:19" ht="11.1" customHeight="1" x14ac:dyDescent="0.25">
      <c r="B272" s="55"/>
      <c r="C272" s="59"/>
      <c r="D272" s="59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59"/>
      <c r="R272" s="59"/>
      <c r="S272" s="59"/>
    </row>
    <row r="273" spans="2:19" ht="11.1" customHeight="1" x14ac:dyDescent="0.25">
      <c r="B273" s="225" t="s">
        <v>119</v>
      </c>
      <c r="C273" s="226"/>
      <c r="D273" s="56" t="s">
        <v>28</v>
      </c>
      <c r="E273" s="57" t="s">
        <v>71</v>
      </c>
      <c r="F273" s="57" t="s">
        <v>72</v>
      </c>
      <c r="G273" s="57" t="s">
        <v>73</v>
      </c>
      <c r="H273" s="57" t="s">
        <v>74</v>
      </c>
      <c r="I273" s="57" t="s">
        <v>75</v>
      </c>
      <c r="J273" s="57" t="s">
        <v>76</v>
      </c>
      <c r="K273" s="57" t="s">
        <v>77</v>
      </c>
      <c r="L273" s="57" t="s">
        <v>78</v>
      </c>
      <c r="M273" s="57" t="s">
        <v>79</v>
      </c>
      <c r="N273" s="57" t="s">
        <v>80</v>
      </c>
      <c r="O273" s="57" t="s">
        <v>81</v>
      </c>
      <c r="P273" s="57" t="s">
        <v>82</v>
      </c>
      <c r="Q273" s="15"/>
      <c r="R273" s="57" t="s">
        <v>41</v>
      </c>
      <c r="S273" s="58"/>
    </row>
    <row r="274" spans="2:19" ht="11.1" customHeight="1" x14ac:dyDescent="0.25">
      <c r="B274" s="227"/>
      <c r="C274" s="228"/>
      <c r="D274" s="56" t="s">
        <v>42</v>
      </c>
      <c r="E274" s="60"/>
      <c r="F274" s="60"/>
      <c r="G274" s="60">
        <v>75</v>
      </c>
      <c r="H274" s="60">
        <v>70</v>
      </c>
      <c r="I274" s="60">
        <v>40</v>
      </c>
      <c r="J274" s="60">
        <v>40</v>
      </c>
      <c r="K274" s="60">
        <v>40</v>
      </c>
      <c r="L274" s="60">
        <v>35</v>
      </c>
      <c r="M274" s="60">
        <v>40</v>
      </c>
      <c r="N274" s="60">
        <v>40</v>
      </c>
      <c r="O274" s="60">
        <v>70</v>
      </c>
      <c r="P274" s="60"/>
      <c r="Q274" s="15"/>
      <c r="R274" s="60">
        <f>AVERAGE(E274:P274)</f>
        <v>50</v>
      </c>
      <c r="S274" s="61" t="s">
        <v>43</v>
      </c>
    </row>
    <row r="275" spans="2:19" ht="11.1" customHeight="1" x14ac:dyDescent="0.25">
      <c r="B275" s="229"/>
      <c r="C275" s="230"/>
      <c r="D275" s="56" t="s">
        <v>44</v>
      </c>
      <c r="E275" s="62" t="s">
        <v>45</v>
      </c>
      <c r="F275" s="62" t="s">
        <v>45</v>
      </c>
      <c r="G275" s="62"/>
      <c r="H275" s="62"/>
      <c r="I275" s="62"/>
      <c r="J275" s="63" t="s">
        <v>121</v>
      </c>
      <c r="K275" s="63" t="s">
        <v>121</v>
      </c>
      <c r="L275" s="63" t="s">
        <v>289</v>
      </c>
      <c r="M275" s="63" t="s">
        <v>289</v>
      </c>
      <c r="N275" s="63" t="s">
        <v>121</v>
      </c>
      <c r="O275" s="63"/>
      <c r="P275" s="63"/>
      <c r="Q275" s="64"/>
      <c r="R275" s="60">
        <f>AVERAGE(E274:J274)</f>
        <v>56.25</v>
      </c>
      <c r="S275" s="61" t="s">
        <v>46</v>
      </c>
    </row>
    <row r="276" spans="2:19" ht="11.1" customHeight="1" x14ac:dyDescent="0.25">
      <c r="B276" s="81" t="s">
        <v>120</v>
      </c>
      <c r="C276" s="59"/>
      <c r="D276" s="59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59"/>
      <c r="R276" s="59"/>
      <c r="S276" s="59"/>
    </row>
    <row r="277" spans="2:19" ht="11.1" customHeight="1" x14ac:dyDescent="0.25">
      <c r="B277" s="225" t="s">
        <v>122</v>
      </c>
      <c r="C277" s="226"/>
      <c r="D277" s="56" t="s">
        <v>28</v>
      </c>
      <c r="E277" s="57" t="s">
        <v>85</v>
      </c>
      <c r="F277" s="57" t="s">
        <v>86</v>
      </c>
      <c r="G277" s="57" t="s">
        <v>87</v>
      </c>
      <c r="H277" s="57" t="s">
        <v>88</v>
      </c>
      <c r="I277" s="57" t="s">
        <v>89</v>
      </c>
      <c r="J277" s="57" t="s">
        <v>90</v>
      </c>
      <c r="K277" s="57" t="s">
        <v>91</v>
      </c>
      <c r="L277" s="57" t="s">
        <v>92</v>
      </c>
      <c r="M277" s="57" t="s">
        <v>93</v>
      </c>
      <c r="N277" s="57" t="s">
        <v>94</v>
      </c>
      <c r="O277" s="57" t="s">
        <v>95</v>
      </c>
      <c r="P277" s="57" t="s">
        <v>96</v>
      </c>
      <c r="Q277" s="15"/>
      <c r="R277" s="57" t="s">
        <v>41</v>
      </c>
      <c r="S277" s="58"/>
    </row>
    <row r="278" spans="2:19" ht="11.1" customHeight="1" x14ac:dyDescent="0.25">
      <c r="B278" s="227"/>
      <c r="C278" s="228"/>
      <c r="D278" s="56" t="s">
        <v>42</v>
      </c>
      <c r="E278" s="60">
        <v>80</v>
      </c>
      <c r="F278" s="60"/>
      <c r="G278" s="60">
        <v>15</v>
      </c>
      <c r="H278" s="60">
        <v>90</v>
      </c>
      <c r="I278" s="60">
        <v>100</v>
      </c>
      <c r="J278" s="60">
        <v>100</v>
      </c>
      <c r="K278" s="60" t="s">
        <v>16</v>
      </c>
      <c r="L278" s="60">
        <v>20</v>
      </c>
      <c r="M278" s="60">
        <v>25</v>
      </c>
      <c r="N278" s="60">
        <v>20</v>
      </c>
      <c r="O278" s="60">
        <v>40</v>
      </c>
      <c r="P278" s="60"/>
      <c r="Q278" s="15"/>
      <c r="R278" s="60">
        <f>AVERAGE(E278:P278)</f>
        <v>54.444444444444443</v>
      </c>
      <c r="S278" s="61" t="s">
        <v>43</v>
      </c>
    </row>
    <row r="279" spans="2:19" ht="11.1" customHeight="1" x14ac:dyDescent="0.25">
      <c r="B279" s="229"/>
      <c r="C279" s="230"/>
      <c r="D279" s="56" t="s">
        <v>44</v>
      </c>
      <c r="E279" s="62" t="s">
        <v>97</v>
      </c>
      <c r="F279" s="62" t="s">
        <v>45</v>
      </c>
      <c r="G279" s="62" t="s">
        <v>98</v>
      </c>
      <c r="H279" s="62" t="s">
        <v>121</v>
      </c>
      <c r="I279" s="62" t="s">
        <v>121</v>
      </c>
      <c r="J279" s="63" t="s">
        <v>97</v>
      </c>
      <c r="K279" s="63" t="s">
        <v>16</v>
      </c>
      <c r="L279" s="63" t="s">
        <v>121</v>
      </c>
      <c r="M279" s="63" t="s">
        <v>121</v>
      </c>
      <c r="N279" s="63" t="s">
        <v>83</v>
      </c>
      <c r="O279" s="63" t="s">
        <v>98</v>
      </c>
      <c r="P279" s="62" t="s">
        <v>45</v>
      </c>
      <c r="Q279" s="64"/>
      <c r="R279" s="60">
        <f>AVERAGE(E278:J278)</f>
        <v>77</v>
      </c>
      <c r="S279" s="61" t="s">
        <v>46</v>
      </c>
    </row>
    <row r="280" spans="2:19" ht="11.1" customHeight="1" x14ac:dyDescent="0.25">
      <c r="B280" s="15"/>
      <c r="C280" s="15"/>
      <c r="D280" s="15"/>
      <c r="E280" s="15"/>
      <c r="F280" s="15"/>
      <c r="G280" s="161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2:19" ht="11.1" customHeight="1" x14ac:dyDescent="0.25">
      <c r="B281" s="225" t="s">
        <v>128</v>
      </c>
      <c r="C281" s="226"/>
      <c r="D281" s="56" t="s">
        <v>28</v>
      </c>
      <c r="E281" s="57" t="s">
        <v>124</v>
      </c>
      <c r="F281" s="57" t="s">
        <v>125</v>
      </c>
      <c r="G281" s="57" t="s">
        <v>126</v>
      </c>
      <c r="H281" s="57" t="s">
        <v>127</v>
      </c>
      <c r="I281" s="57" t="s">
        <v>129</v>
      </c>
      <c r="J281" s="57" t="s">
        <v>130</v>
      </c>
      <c r="K281" s="57" t="s">
        <v>131</v>
      </c>
      <c r="L281" s="57" t="s">
        <v>132</v>
      </c>
      <c r="M281" s="57" t="s">
        <v>133</v>
      </c>
      <c r="N281" s="57" t="s">
        <v>134</v>
      </c>
      <c r="O281" s="57" t="s">
        <v>135</v>
      </c>
      <c r="P281" s="57" t="s">
        <v>136</v>
      </c>
      <c r="Q281" s="15"/>
      <c r="R281" s="57" t="s">
        <v>41</v>
      </c>
      <c r="S281" s="58"/>
    </row>
    <row r="282" spans="2:19" ht="11.1" customHeight="1" x14ac:dyDescent="0.25">
      <c r="B282" s="227"/>
      <c r="C282" s="228"/>
      <c r="D282" s="56" t="s">
        <v>42</v>
      </c>
      <c r="E282" s="60" t="s">
        <v>45</v>
      </c>
      <c r="F282" s="62" t="s">
        <v>16</v>
      </c>
      <c r="G282" s="60" t="s">
        <v>16</v>
      </c>
      <c r="H282" s="60">
        <v>70</v>
      </c>
      <c r="I282" s="60">
        <v>130</v>
      </c>
      <c r="J282" s="60" t="s">
        <v>16</v>
      </c>
      <c r="K282" s="60">
        <v>60</v>
      </c>
      <c r="L282" s="60">
        <v>30</v>
      </c>
      <c r="M282" s="60">
        <v>40</v>
      </c>
      <c r="N282" s="60">
        <v>80</v>
      </c>
      <c r="O282" s="60" t="s">
        <v>16</v>
      </c>
      <c r="P282" s="60">
        <v>110</v>
      </c>
      <c r="Q282" s="15"/>
      <c r="R282" s="60">
        <f>AVERAGE(E282:P282)</f>
        <v>74.285714285714292</v>
      </c>
      <c r="S282" s="61" t="s">
        <v>43</v>
      </c>
    </row>
    <row r="283" spans="2:19" ht="11.1" customHeight="1" x14ac:dyDescent="0.25">
      <c r="B283" s="229"/>
      <c r="C283" s="230"/>
      <c r="D283" s="56" t="s">
        <v>44</v>
      </c>
      <c r="E283" s="62" t="s">
        <v>16</v>
      </c>
      <c r="F283" s="62" t="s">
        <v>16</v>
      </c>
      <c r="G283" s="62" t="s">
        <v>137</v>
      </c>
      <c r="H283" s="62" t="s">
        <v>98</v>
      </c>
      <c r="I283" s="63" t="s">
        <v>97</v>
      </c>
      <c r="J283" s="63" t="s">
        <v>16</v>
      </c>
      <c r="K283" s="62" t="s">
        <v>98</v>
      </c>
      <c r="L283" s="62" t="s">
        <v>98</v>
      </c>
      <c r="M283" s="62" t="s">
        <v>98</v>
      </c>
      <c r="N283" s="63" t="s">
        <v>97</v>
      </c>
      <c r="O283" s="63" t="s">
        <v>16</v>
      </c>
      <c r="P283" s="63" t="s">
        <v>97</v>
      </c>
      <c r="Q283" s="64"/>
      <c r="R283" s="60">
        <f>AVERAGE(E282:J282)</f>
        <v>100</v>
      </c>
      <c r="S283" s="61" t="s">
        <v>46</v>
      </c>
    </row>
    <row r="284" spans="2:19" ht="11.1" customHeight="1" x14ac:dyDescent="0.25">
      <c r="B284" s="15"/>
      <c r="C284" s="15"/>
      <c r="D284" s="15"/>
      <c r="E284" s="15"/>
      <c r="F284" s="15"/>
      <c r="G284" s="161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2:19" ht="11.1" customHeight="1" x14ac:dyDescent="0.25">
      <c r="B285" s="225" t="s">
        <v>295</v>
      </c>
      <c r="C285" s="226"/>
      <c r="D285" s="56" t="s">
        <v>28</v>
      </c>
      <c r="E285" s="57" t="s">
        <v>296</v>
      </c>
      <c r="F285" s="57" t="s">
        <v>297</v>
      </c>
      <c r="G285" s="57" t="s">
        <v>298</v>
      </c>
      <c r="H285" s="57" t="s">
        <v>299</v>
      </c>
      <c r="I285" s="57" t="s">
        <v>300</v>
      </c>
      <c r="J285" s="57" t="s">
        <v>301</v>
      </c>
      <c r="K285" s="57" t="s">
        <v>302</v>
      </c>
      <c r="L285" s="57" t="s">
        <v>303</v>
      </c>
      <c r="M285" s="57" t="s">
        <v>304</v>
      </c>
      <c r="N285" s="57" t="s">
        <v>305</v>
      </c>
      <c r="O285" s="57" t="s">
        <v>306</v>
      </c>
      <c r="P285" s="57" t="s">
        <v>307</v>
      </c>
      <c r="Q285" s="15"/>
      <c r="R285" s="57" t="s">
        <v>41</v>
      </c>
      <c r="S285" s="58"/>
    </row>
    <row r="286" spans="2:19" ht="11.1" customHeight="1" x14ac:dyDescent="0.25">
      <c r="B286" s="227"/>
      <c r="C286" s="228"/>
      <c r="D286" s="56" t="s">
        <v>42</v>
      </c>
      <c r="E286" s="60">
        <v>90</v>
      </c>
      <c r="F286" s="60">
        <v>85</v>
      </c>
      <c r="G286" s="60">
        <v>50</v>
      </c>
      <c r="H286" s="60">
        <v>244</v>
      </c>
      <c r="I286" s="60">
        <v>182</v>
      </c>
      <c r="J286" s="60">
        <v>110</v>
      </c>
      <c r="K286" s="60">
        <v>190</v>
      </c>
      <c r="L286" s="60">
        <v>100</v>
      </c>
      <c r="M286" s="60">
        <v>40</v>
      </c>
      <c r="N286" s="60">
        <v>20</v>
      </c>
      <c r="O286" s="60">
        <v>50</v>
      </c>
      <c r="P286" s="60">
        <v>60</v>
      </c>
      <c r="Q286" s="15"/>
      <c r="R286" s="60">
        <f>AVERAGE(E286:P286)</f>
        <v>101.75</v>
      </c>
      <c r="S286" s="61" t="s">
        <v>43</v>
      </c>
    </row>
    <row r="287" spans="2:19" ht="11.1" customHeight="1" x14ac:dyDescent="0.25">
      <c r="B287" s="229"/>
      <c r="C287" s="230"/>
      <c r="D287" s="56" t="s">
        <v>44</v>
      </c>
      <c r="E287" s="62" t="s">
        <v>97</v>
      </c>
      <c r="F287" s="62" t="s">
        <v>97</v>
      </c>
      <c r="G287" s="62" t="s">
        <v>98</v>
      </c>
      <c r="H287" s="62" t="s">
        <v>97</v>
      </c>
      <c r="I287" s="62" t="s">
        <v>97</v>
      </c>
      <c r="J287" s="63" t="s">
        <v>97</v>
      </c>
      <c r="K287" s="62" t="s">
        <v>97</v>
      </c>
      <c r="L287" s="62" t="s">
        <v>97</v>
      </c>
      <c r="M287" s="62" t="s">
        <v>98</v>
      </c>
      <c r="N287" s="62" t="s">
        <v>98</v>
      </c>
      <c r="O287" s="62" t="s">
        <v>98</v>
      </c>
      <c r="P287" s="62" t="s">
        <v>98</v>
      </c>
      <c r="Q287" s="64"/>
      <c r="R287" s="60">
        <f>AVERAGE(E286:J286)</f>
        <v>126.83333333333333</v>
      </c>
      <c r="S287" s="61" t="s">
        <v>46</v>
      </c>
    </row>
    <row r="288" spans="2:19" s="178" customFormat="1" ht="11.1" customHeight="1" x14ac:dyDescent="0.25">
      <c r="B288" s="15"/>
      <c r="C288" s="15"/>
      <c r="D288" s="15"/>
      <c r="E288" s="15"/>
      <c r="F288" s="15"/>
      <c r="G288" s="161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178" customFormat="1" ht="11.1" customHeight="1" x14ac:dyDescent="0.25">
      <c r="B289" s="231" t="s">
        <v>408</v>
      </c>
      <c r="C289" s="231"/>
      <c r="D289" s="56" t="s">
        <v>28</v>
      </c>
      <c r="E289" s="57" t="s">
        <v>411</v>
      </c>
      <c r="F289" s="57" t="s">
        <v>412</v>
      </c>
      <c r="G289" s="57" t="s">
        <v>413</v>
      </c>
      <c r="H289" s="57" t="s">
        <v>414</v>
      </c>
      <c r="I289" s="57" t="s">
        <v>415</v>
      </c>
      <c r="J289" s="57" t="s">
        <v>416</v>
      </c>
      <c r="K289" s="57" t="s">
        <v>417</v>
      </c>
      <c r="L289" s="57" t="s">
        <v>418</v>
      </c>
      <c r="M289" s="57" t="s">
        <v>419</v>
      </c>
      <c r="N289" s="57" t="s">
        <v>420</v>
      </c>
      <c r="O289" s="57" t="s">
        <v>421</v>
      </c>
      <c r="P289" s="57" t="s">
        <v>422</v>
      </c>
      <c r="Q289" s="15"/>
      <c r="R289" s="150" t="s">
        <v>41</v>
      </c>
      <c r="S289" s="58"/>
    </row>
    <row r="290" spans="1:19" s="178" customFormat="1" ht="11.1" customHeight="1" x14ac:dyDescent="0.25">
      <c r="B290" s="231"/>
      <c r="C290" s="231"/>
      <c r="D290" s="56" t="s">
        <v>42</v>
      </c>
      <c r="E290" s="60">
        <v>60</v>
      </c>
      <c r="F290" s="60">
        <v>60</v>
      </c>
      <c r="G290" s="60">
        <v>60</v>
      </c>
      <c r="H290" s="60">
        <v>35</v>
      </c>
      <c r="I290" s="60">
        <v>60</v>
      </c>
      <c r="J290" s="60">
        <v>60</v>
      </c>
      <c r="K290" s="60">
        <v>20</v>
      </c>
      <c r="L290" s="60">
        <v>60</v>
      </c>
      <c r="M290" s="60">
        <v>50</v>
      </c>
      <c r="N290" s="60">
        <v>60</v>
      </c>
      <c r="O290" s="60">
        <v>80</v>
      </c>
      <c r="P290" s="60">
        <v>70</v>
      </c>
      <c r="Q290" s="15"/>
      <c r="R290" s="60">
        <f>AVERAGE(E290:P290)</f>
        <v>56.25</v>
      </c>
      <c r="S290" s="61" t="s">
        <v>43</v>
      </c>
    </row>
    <row r="291" spans="1:19" s="178" customFormat="1" ht="11.1" customHeight="1" x14ac:dyDescent="0.25">
      <c r="B291" s="231"/>
      <c r="C291" s="231"/>
      <c r="D291" s="56" t="s">
        <v>44</v>
      </c>
      <c r="E291" s="62" t="s">
        <v>98</v>
      </c>
      <c r="F291" s="62" t="s">
        <v>98</v>
      </c>
      <c r="G291" s="62" t="s">
        <v>98</v>
      </c>
      <c r="H291" s="62" t="s">
        <v>98</v>
      </c>
      <c r="I291" s="62" t="s">
        <v>98</v>
      </c>
      <c r="J291" s="63" t="s">
        <v>98</v>
      </c>
      <c r="K291" s="62" t="s">
        <v>98</v>
      </c>
      <c r="L291" s="62" t="s">
        <v>98</v>
      </c>
      <c r="M291" s="62" t="s">
        <v>98</v>
      </c>
      <c r="N291" s="62" t="s">
        <v>98</v>
      </c>
      <c r="O291" s="62" t="s">
        <v>290</v>
      </c>
      <c r="P291" s="62" t="s">
        <v>98</v>
      </c>
      <c r="Q291" s="64"/>
      <c r="R291" s="60">
        <f>AVERAGE(E290:J290)</f>
        <v>55.833333333333336</v>
      </c>
      <c r="S291" s="61" t="s">
        <v>46</v>
      </c>
    </row>
    <row r="292" spans="1:19" s="185" customFormat="1" ht="11.1" customHeight="1" x14ac:dyDescent="0.25">
      <c r="B292" s="182"/>
      <c r="C292" s="182"/>
      <c r="D292" s="59"/>
      <c r="E292" s="82"/>
      <c r="F292" s="82"/>
      <c r="G292" s="82"/>
      <c r="H292" s="82"/>
      <c r="I292" s="82"/>
      <c r="J292" s="83"/>
      <c r="K292" s="82"/>
      <c r="L292" s="82"/>
      <c r="M292" s="82"/>
      <c r="N292" s="82"/>
      <c r="O292" s="82"/>
      <c r="P292" s="82"/>
      <c r="Q292" s="81"/>
      <c r="R292" s="65"/>
      <c r="S292" s="85"/>
    </row>
    <row r="293" spans="1:19" s="181" customFormat="1" ht="11.1" customHeight="1" x14ac:dyDescent="0.25">
      <c r="B293" s="225" t="s">
        <v>446</v>
      </c>
      <c r="C293" s="226"/>
      <c r="D293" s="56" t="s">
        <v>28</v>
      </c>
      <c r="E293" s="57" t="s">
        <v>434</v>
      </c>
      <c r="F293" s="57" t="s">
        <v>435</v>
      </c>
      <c r="G293" s="57" t="s">
        <v>436</v>
      </c>
      <c r="H293" s="57" t="s">
        <v>437</v>
      </c>
      <c r="I293" s="57" t="s">
        <v>438</v>
      </c>
      <c r="J293" s="57" t="s">
        <v>439</v>
      </c>
      <c r="K293" s="57" t="s">
        <v>440</v>
      </c>
      <c r="L293" s="57" t="s">
        <v>441</v>
      </c>
      <c r="M293" s="57" t="s">
        <v>442</v>
      </c>
      <c r="N293" s="57" t="s">
        <v>443</v>
      </c>
      <c r="O293" s="57" t="s">
        <v>444</v>
      </c>
      <c r="P293" s="57" t="s">
        <v>445</v>
      </c>
      <c r="Q293" s="15"/>
      <c r="R293" s="150" t="s">
        <v>41</v>
      </c>
      <c r="S293" s="58"/>
    </row>
    <row r="294" spans="1:19" s="181" customFormat="1" ht="11.1" customHeight="1" x14ac:dyDescent="0.25">
      <c r="B294" s="227"/>
      <c r="C294" s="228"/>
      <c r="D294" s="56" t="s">
        <v>42</v>
      </c>
      <c r="E294" s="60">
        <v>110</v>
      </c>
      <c r="F294" s="60">
        <v>60</v>
      </c>
      <c r="G294" s="60">
        <v>90</v>
      </c>
      <c r="H294" s="60">
        <v>85</v>
      </c>
      <c r="I294" s="60">
        <v>170</v>
      </c>
      <c r="J294" s="60">
        <v>120</v>
      </c>
      <c r="K294" s="60">
        <v>220</v>
      </c>
      <c r="L294" s="60">
        <v>45</v>
      </c>
      <c r="M294" s="60">
        <v>40</v>
      </c>
      <c r="N294" s="60">
        <v>140</v>
      </c>
      <c r="O294" s="60"/>
      <c r="P294" s="60"/>
      <c r="Q294" s="15"/>
      <c r="R294" s="60">
        <f>AVERAGE(E294:P294)</f>
        <v>108</v>
      </c>
      <c r="S294" s="61" t="s">
        <v>43</v>
      </c>
    </row>
    <row r="295" spans="1:19" s="181" customFormat="1" ht="11.1" customHeight="1" x14ac:dyDescent="0.25">
      <c r="B295" s="229"/>
      <c r="C295" s="230"/>
      <c r="D295" s="56" t="s">
        <v>44</v>
      </c>
      <c r="E295" s="62" t="s">
        <v>97</v>
      </c>
      <c r="F295" s="62" t="s">
        <v>121</v>
      </c>
      <c r="G295" s="62" t="s">
        <v>97</v>
      </c>
      <c r="H295" s="62" t="s">
        <v>97</v>
      </c>
      <c r="I295" s="62" t="s">
        <v>97</v>
      </c>
      <c r="J295" s="63" t="s">
        <v>97</v>
      </c>
      <c r="K295" s="62" t="s">
        <v>97</v>
      </c>
      <c r="L295" s="63" t="s">
        <v>98</v>
      </c>
      <c r="M295" s="63" t="s">
        <v>98</v>
      </c>
      <c r="N295" s="63" t="s">
        <v>97</v>
      </c>
      <c r="O295" s="63" t="s">
        <v>112</v>
      </c>
      <c r="P295" s="63" t="s">
        <v>112</v>
      </c>
      <c r="Q295" s="64"/>
      <c r="R295" s="60">
        <f>AVERAGE(E294:J294)</f>
        <v>105.83333333333333</v>
      </c>
      <c r="S295" s="61" t="s">
        <v>46</v>
      </c>
    </row>
    <row r="296" spans="1:19" s="185" customFormat="1" ht="11.1" customHeight="1" x14ac:dyDescent="0.25">
      <c r="B296" s="189"/>
      <c r="C296" s="189"/>
      <c r="D296" s="59"/>
      <c r="E296" s="82"/>
      <c r="F296" s="82"/>
      <c r="G296" s="82"/>
      <c r="H296" s="82"/>
      <c r="I296" s="82"/>
      <c r="J296" s="83"/>
      <c r="K296" s="82"/>
      <c r="L296" s="83"/>
      <c r="M296" s="83"/>
      <c r="N296" s="83"/>
      <c r="O296" s="83"/>
      <c r="P296" s="83"/>
      <c r="Q296" s="81"/>
      <c r="R296" s="65"/>
      <c r="S296" s="85"/>
    </row>
    <row r="297" spans="1:19" s="188" customFormat="1" ht="11.1" customHeight="1" x14ac:dyDescent="0.25">
      <c r="B297" s="225" t="s">
        <v>465</v>
      </c>
      <c r="C297" s="226"/>
      <c r="D297" s="56" t="s">
        <v>28</v>
      </c>
      <c r="E297" s="57" t="s">
        <v>466</v>
      </c>
      <c r="F297" s="57" t="s">
        <v>467</v>
      </c>
      <c r="G297" s="57" t="s">
        <v>468</v>
      </c>
      <c r="H297" s="57" t="s">
        <v>469</v>
      </c>
      <c r="I297" s="57" t="s">
        <v>470</v>
      </c>
      <c r="J297" s="57" t="s">
        <v>471</v>
      </c>
      <c r="K297" s="57" t="s">
        <v>472</v>
      </c>
      <c r="L297" s="57" t="s">
        <v>473</v>
      </c>
      <c r="M297" s="57" t="s">
        <v>474</v>
      </c>
      <c r="N297" s="57" t="s">
        <v>475</v>
      </c>
      <c r="O297" s="57" t="s">
        <v>476</v>
      </c>
      <c r="P297" s="57" t="s">
        <v>477</v>
      </c>
      <c r="Q297" s="15"/>
      <c r="R297" s="150" t="s">
        <v>41</v>
      </c>
      <c r="S297" s="58"/>
    </row>
    <row r="298" spans="1:19" s="188" customFormat="1" ht="11.1" customHeight="1" x14ac:dyDescent="0.25">
      <c r="B298" s="227"/>
      <c r="C298" s="228"/>
      <c r="D298" s="56" t="s">
        <v>42</v>
      </c>
      <c r="E298" s="60"/>
      <c r="F298" s="60"/>
      <c r="G298" s="60"/>
      <c r="H298" s="60">
        <v>100</v>
      </c>
      <c r="I298" s="60">
        <v>100</v>
      </c>
      <c r="J298" s="60">
        <v>100</v>
      </c>
      <c r="K298" s="60">
        <v>70</v>
      </c>
      <c r="L298" s="60">
        <v>60</v>
      </c>
      <c r="M298" s="60">
        <v>60</v>
      </c>
      <c r="N298" s="60">
        <v>100</v>
      </c>
      <c r="O298" s="60">
        <v>120</v>
      </c>
      <c r="P298" s="60">
        <v>110</v>
      </c>
      <c r="Q298" s="15"/>
      <c r="R298" s="60">
        <f>AVERAGE(E298:P298)</f>
        <v>91.111111111111114</v>
      </c>
      <c r="S298" s="61" t="s">
        <v>43</v>
      </c>
    </row>
    <row r="299" spans="1:19" s="188" customFormat="1" ht="11.1" customHeight="1" x14ac:dyDescent="0.25">
      <c r="B299" s="229"/>
      <c r="C299" s="230"/>
      <c r="D299" s="56" t="s">
        <v>44</v>
      </c>
      <c r="E299" s="62" t="s">
        <v>112</v>
      </c>
      <c r="F299" s="62" t="s">
        <v>112</v>
      </c>
      <c r="G299" s="62" t="s">
        <v>112</v>
      </c>
      <c r="H299" s="62" t="s">
        <v>177</v>
      </c>
      <c r="I299" s="62" t="s">
        <v>177</v>
      </c>
      <c r="J299" s="63" t="s">
        <v>177</v>
      </c>
      <c r="K299" s="62" t="s">
        <v>98</v>
      </c>
      <c r="L299" s="63" t="s">
        <v>98</v>
      </c>
      <c r="M299" s="63" t="s">
        <v>98</v>
      </c>
      <c r="N299" s="63" t="s">
        <v>177</v>
      </c>
      <c r="O299" s="63" t="s">
        <v>177</v>
      </c>
      <c r="P299" s="63" t="s">
        <v>177</v>
      </c>
      <c r="Q299" s="64"/>
      <c r="R299" s="60">
        <f>AVERAGE(E298:J298)</f>
        <v>100</v>
      </c>
      <c r="S299" s="61" t="s">
        <v>46</v>
      </c>
    </row>
    <row r="300" spans="1:19" s="185" customFormat="1" ht="11.1" customHeight="1" x14ac:dyDescent="0.25">
      <c r="B300" s="182"/>
      <c r="C300" s="182"/>
      <c r="D300" s="59"/>
      <c r="E300" s="82"/>
      <c r="F300" s="82"/>
      <c r="G300" s="82"/>
      <c r="H300" s="82"/>
      <c r="I300" s="82"/>
      <c r="J300" s="83"/>
      <c r="K300" s="82"/>
      <c r="L300" s="82"/>
      <c r="M300" s="82"/>
      <c r="N300" s="82"/>
      <c r="O300" s="82"/>
      <c r="P300" s="82"/>
      <c r="Q300" s="81"/>
      <c r="R300" s="65"/>
      <c r="S300" s="85"/>
    </row>
    <row r="302" spans="1:19" ht="20.100000000000001" customHeight="1" x14ac:dyDescent="0.25">
      <c r="A302" s="147" t="s">
        <v>154</v>
      </c>
      <c r="B302" s="10"/>
      <c r="C302" s="10"/>
      <c r="D302" s="10"/>
      <c r="E302" s="10"/>
      <c r="F302" s="10"/>
      <c r="G302" s="159"/>
      <c r="H302" s="8"/>
      <c r="I302" s="8"/>
      <c r="J302" s="8"/>
      <c r="K302" s="8"/>
      <c r="L302" s="7"/>
      <c r="M302" s="7"/>
      <c r="N302" s="8"/>
      <c r="O302" s="8"/>
      <c r="P302" s="8"/>
      <c r="Q302" s="8"/>
      <c r="R302" s="8"/>
      <c r="S302" s="8"/>
    </row>
    <row r="303" spans="1:19" ht="15" customHeight="1" x14ac:dyDescent="0.25">
      <c r="A303" s="215"/>
      <c r="B303" s="215"/>
      <c r="C303" s="10"/>
      <c r="D303" s="14" t="s">
        <v>26</v>
      </c>
      <c r="E303" s="10"/>
      <c r="F303" s="10"/>
      <c r="G303" s="159"/>
      <c r="H303" s="8"/>
      <c r="I303" s="8"/>
      <c r="J303" s="8"/>
      <c r="K303" s="8"/>
      <c r="L303" s="7"/>
      <c r="M303" s="7"/>
      <c r="N303" s="8"/>
      <c r="O303" s="8"/>
      <c r="P303" s="8"/>
      <c r="Q303" s="8"/>
      <c r="R303" s="8"/>
      <c r="S303" s="149"/>
    </row>
    <row r="304" spans="1:19" ht="11.1" customHeight="1" x14ac:dyDescent="0.25">
      <c r="A304" s="2"/>
      <c r="B304" s="3"/>
      <c r="C304" s="2"/>
      <c r="D304" s="1"/>
      <c r="E304" s="1"/>
      <c r="F304" s="1"/>
      <c r="G304" s="160"/>
      <c r="H304" s="1"/>
      <c r="I304" s="1"/>
      <c r="J304" s="1"/>
      <c r="K304" s="1"/>
      <c r="L304" s="7"/>
      <c r="M304" s="7"/>
      <c r="N304" s="1"/>
      <c r="O304" s="1"/>
      <c r="P304" s="1"/>
      <c r="Q304" s="1"/>
      <c r="R304" s="1"/>
      <c r="S304" s="4"/>
    </row>
    <row r="305" spans="1:19" ht="11.1" customHeight="1" x14ac:dyDescent="0.25">
      <c r="A305" s="55"/>
      <c r="B305" s="225" t="s">
        <v>116</v>
      </c>
      <c r="C305" s="226"/>
      <c r="D305" s="56" t="s">
        <v>28</v>
      </c>
      <c r="E305" s="57" t="s">
        <v>29</v>
      </c>
      <c r="F305" s="57" t="s">
        <v>30</v>
      </c>
      <c r="G305" s="57" t="s">
        <v>31</v>
      </c>
      <c r="H305" s="57" t="s">
        <v>32</v>
      </c>
      <c r="I305" s="57" t="s">
        <v>33</v>
      </c>
      <c r="J305" s="57" t="s">
        <v>34</v>
      </c>
      <c r="K305" s="57" t="s">
        <v>35</v>
      </c>
      <c r="L305" s="57" t="s">
        <v>36</v>
      </c>
      <c r="M305" s="57" t="s">
        <v>37</v>
      </c>
      <c r="N305" s="57" t="s">
        <v>38</v>
      </c>
      <c r="O305" s="57" t="s">
        <v>39</v>
      </c>
      <c r="P305" s="57" t="s">
        <v>40</v>
      </c>
      <c r="Q305" s="15"/>
      <c r="R305" s="57" t="s">
        <v>41</v>
      </c>
      <c r="S305" s="58"/>
    </row>
    <row r="306" spans="1:19" ht="11.1" customHeight="1" x14ac:dyDescent="0.25">
      <c r="A306" s="59"/>
      <c r="B306" s="227"/>
      <c r="C306" s="228"/>
      <c r="D306" s="56" t="s">
        <v>42</v>
      </c>
      <c r="E306" s="60"/>
      <c r="F306" s="60"/>
      <c r="G306" s="60"/>
      <c r="H306" s="60"/>
      <c r="I306" s="60"/>
      <c r="J306" s="60">
        <v>90</v>
      </c>
      <c r="K306" s="60">
        <v>70</v>
      </c>
      <c r="L306" s="60">
        <v>40</v>
      </c>
      <c r="M306" s="60"/>
      <c r="N306" s="60">
        <v>30</v>
      </c>
      <c r="O306" s="60">
        <v>40</v>
      </c>
      <c r="P306" s="60"/>
      <c r="Q306" s="15"/>
      <c r="R306" s="60">
        <f>AVERAGE(E306:P306)</f>
        <v>54</v>
      </c>
      <c r="S306" s="61" t="s">
        <v>43</v>
      </c>
    </row>
    <row r="307" spans="1:19" ht="11.1" customHeight="1" x14ac:dyDescent="0.25">
      <c r="A307" s="59"/>
      <c r="B307" s="229"/>
      <c r="C307" s="230"/>
      <c r="D307" s="56" t="s">
        <v>44</v>
      </c>
      <c r="E307" s="62"/>
      <c r="F307" s="62"/>
      <c r="G307" s="62"/>
      <c r="H307" s="62"/>
      <c r="I307" s="62"/>
      <c r="J307" s="63"/>
      <c r="K307" s="63"/>
      <c r="L307" s="63"/>
      <c r="M307" s="63" t="s">
        <v>337</v>
      </c>
      <c r="N307" s="63"/>
      <c r="O307" s="63"/>
      <c r="P307" s="63" t="s">
        <v>45</v>
      </c>
      <c r="Q307" s="64"/>
      <c r="R307" s="60">
        <f>AVERAGE(E306:J306)</f>
        <v>90</v>
      </c>
      <c r="S307" s="61" t="s">
        <v>46</v>
      </c>
    </row>
    <row r="308" spans="1:19" ht="11.1" customHeight="1" x14ac:dyDescent="0.25">
      <c r="A308" s="59"/>
      <c r="B308" s="59"/>
      <c r="C308" s="59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15"/>
      <c r="P308" s="15"/>
      <c r="Q308" s="15"/>
      <c r="R308" s="15"/>
      <c r="S308" s="54"/>
    </row>
    <row r="309" spans="1:19" ht="11.1" customHeight="1" x14ac:dyDescent="0.25">
      <c r="A309" s="55"/>
      <c r="B309" s="225" t="s">
        <v>117</v>
      </c>
      <c r="C309" s="226"/>
      <c r="D309" s="56" t="s">
        <v>28</v>
      </c>
      <c r="E309" s="57" t="s">
        <v>47</v>
      </c>
      <c r="F309" s="57" t="s">
        <v>48</v>
      </c>
      <c r="G309" s="57" t="s">
        <v>49</v>
      </c>
      <c r="H309" s="57" t="s">
        <v>50</v>
      </c>
      <c r="I309" s="57" t="s">
        <v>51</v>
      </c>
      <c r="J309" s="57" t="s">
        <v>52</v>
      </c>
      <c r="K309" s="57" t="s">
        <v>53</v>
      </c>
      <c r="L309" s="57" t="s">
        <v>54</v>
      </c>
      <c r="M309" s="57" t="s">
        <v>55</v>
      </c>
      <c r="N309" s="57" t="s">
        <v>56</v>
      </c>
      <c r="O309" s="57" t="s">
        <v>57</v>
      </c>
      <c r="P309" s="57" t="s">
        <v>58</v>
      </c>
      <c r="Q309" s="15"/>
      <c r="R309" s="57" t="s">
        <v>41</v>
      </c>
      <c r="S309" s="58"/>
    </row>
    <row r="310" spans="1:19" ht="11.1" customHeight="1" x14ac:dyDescent="0.25">
      <c r="A310" s="59"/>
      <c r="B310" s="227"/>
      <c r="C310" s="228"/>
      <c r="D310" s="56" t="s">
        <v>42</v>
      </c>
      <c r="E310" s="60"/>
      <c r="F310" s="60"/>
      <c r="G310" s="60">
        <v>120</v>
      </c>
      <c r="H310" s="60">
        <v>70</v>
      </c>
      <c r="I310" s="60">
        <v>20</v>
      </c>
      <c r="J310" s="60">
        <v>35</v>
      </c>
      <c r="K310" s="60">
        <v>80</v>
      </c>
      <c r="L310" s="60">
        <v>50</v>
      </c>
      <c r="M310" s="60">
        <v>60</v>
      </c>
      <c r="N310" s="60">
        <v>70</v>
      </c>
      <c r="O310" s="60">
        <v>50</v>
      </c>
      <c r="P310" s="60"/>
      <c r="Q310" s="15"/>
      <c r="R310" s="60">
        <f>AVERAGE(E310:P310)</f>
        <v>61.666666666666664</v>
      </c>
      <c r="S310" s="61" t="s">
        <v>43</v>
      </c>
    </row>
    <row r="311" spans="1:19" ht="11.1" customHeight="1" x14ac:dyDescent="0.25">
      <c r="A311" s="59"/>
      <c r="B311" s="229"/>
      <c r="C311" s="230"/>
      <c r="D311" s="56" t="s">
        <v>44</v>
      </c>
      <c r="E311" s="62" t="s">
        <v>45</v>
      </c>
      <c r="F311" s="62" t="s">
        <v>45</v>
      </c>
      <c r="G311" s="62"/>
      <c r="H311" s="62"/>
      <c r="I311" s="62"/>
      <c r="J311" s="63"/>
      <c r="K311" s="63"/>
      <c r="L311" s="63"/>
      <c r="M311" s="63"/>
      <c r="N311" s="63"/>
      <c r="O311" s="63"/>
      <c r="P311" s="63" t="s">
        <v>45</v>
      </c>
      <c r="Q311" s="64"/>
      <c r="R311" s="60">
        <f>AVERAGE(E310:J310)</f>
        <v>61.25</v>
      </c>
      <c r="S311" s="61" t="s">
        <v>46</v>
      </c>
    </row>
    <row r="312" spans="1:19" ht="11.1" customHeight="1" x14ac:dyDescent="0.25">
      <c r="A312" s="59"/>
      <c r="B312" s="52"/>
      <c r="C312" s="15"/>
      <c r="D312" s="66"/>
      <c r="E312" s="66"/>
      <c r="F312" s="66"/>
      <c r="G312" s="61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54"/>
    </row>
    <row r="313" spans="1:19" ht="11.1" customHeight="1" x14ac:dyDescent="0.25">
      <c r="A313" s="55"/>
      <c r="B313" s="225" t="s">
        <v>118</v>
      </c>
      <c r="C313" s="226"/>
      <c r="D313" s="56" t="s">
        <v>28</v>
      </c>
      <c r="E313" s="57" t="s">
        <v>60</v>
      </c>
      <c r="F313" s="57" t="s">
        <v>61</v>
      </c>
      <c r="G313" s="57" t="s">
        <v>62</v>
      </c>
      <c r="H313" s="57" t="s">
        <v>63</v>
      </c>
      <c r="I313" s="57" t="s">
        <v>64</v>
      </c>
      <c r="J313" s="57" t="s">
        <v>65</v>
      </c>
      <c r="K313" s="57" t="s">
        <v>66</v>
      </c>
      <c r="L313" s="57" t="s">
        <v>67</v>
      </c>
      <c r="M313" s="57" t="s">
        <v>68</v>
      </c>
      <c r="N313" s="57" t="s">
        <v>56</v>
      </c>
      <c r="O313" s="57" t="s">
        <v>69</v>
      </c>
      <c r="P313" s="57" t="s">
        <v>70</v>
      </c>
      <c r="Q313" s="15"/>
      <c r="R313" s="57" t="s">
        <v>41</v>
      </c>
      <c r="S313" s="58"/>
    </row>
    <row r="314" spans="1:19" ht="11.1" customHeight="1" x14ac:dyDescent="0.25">
      <c r="A314" s="59"/>
      <c r="B314" s="227"/>
      <c r="C314" s="228"/>
      <c r="D314" s="56" t="s">
        <v>42</v>
      </c>
      <c r="E314" s="60"/>
      <c r="F314" s="60"/>
      <c r="G314" s="60">
        <v>70</v>
      </c>
      <c r="H314" s="60">
        <v>70</v>
      </c>
      <c r="I314" s="60">
        <v>60</v>
      </c>
      <c r="J314" s="60" t="s">
        <v>16</v>
      </c>
      <c r="K314" s="60">
        <v>20</v>
      </c>
      <c r="L314" s="60">
        <v>90</v>
      </c>
      <c r="M314" s="60">
        <v>40</v>
      </c>
      <c r="N314" s="60">
        <v>60</v>
      </c>
      <c r="O314" s="60">
        <v>80</v>
      </c>
      <c r="P314" s="60"/>
      <c r="Q314" s="15"/>
      <c r="R314" s="60">
        <f>AVERAGE(E314:P314)</f>
        <v>61.25</v>
      </c>
      <c r="S314" s="61" t="s">
        <v>43</v>
      </c>
    </row>
    <row r="315" spans="1:19" ht="11.1" customHeight="1" x14ac:dyDescent="0.25">
      <c r="A315" s="59"/>
      <c r="B315" s="229"/>
      <c r="C315" s="230"/>
      <c r="D315" s="56" t="s">
        <v>44</v>
      </c>
      <c r="E315" s="62" t="s">
        <v>45</v>
      </c>
      <c r="F315" s="62" t="s">
        <v>45</v>
      </c>
      <c r="G315" s="62"/>
      <c r="H315" s="62"/>
      <c r="I315" s="62"/>
      <c r="J315" s="63"/>
      <c r="K315" s="63"/>
      <c r="L315" s="63"/>
      <c r="M315" s="63"/>
      <c r="N315" s="63"/>
      <c r="O315" s="63"/>
      <c r="P315" s="62" t="s">
        <v>45</v>
      </c>
      <c r="Q315" s="64"/>
      <c r="R315" s="60">
        <f>AVERAGE(E314:J314)</f>
        <v>66.666666666666671</v>
      </c>
      <c r="S315" s="61" t="s">
        <v>46</v>
      </c>
    </row>
    <row r="316" spans="1:19" ht="11.1" customHeight="1" x14ac:dyDescent="0.25">
      <c r="A316" s="59"/>
      <c r="B316" s="55"/>
      <c r="C316" s="59"/>
      <c r="D316" s="59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59"/>
      <c r="R316" s="59"/>
      <c r="S316" s="59"/>
    </row>
    <row r="317" spans="1:19" ht="11.1" customHeight="1" x14ac:dyDescent="0.25">
      <c r="A317" s="55"/>
      <c r="B317" s="225" t="s">
        <v>119</v>
      </c>
      <c r="C317" s="226"/>
      <c r="D317" s="56" t="s">
        <v>28</v>
      </c>
      <c r="E317" s="57" t="s">
        <v>71</v>
      </c>
      <c r="F317" s="57" t="s">
        <v>72</v>
      </c>
      <c r="G317" s="57" t="s">
        <v>73</v>
      </c>
      <c r="H317" s="57" t="s">
        <v>74</v>
      </c>
      <c r="I317" s="57" t="s">
        <v>75</v>
      </c>
      <c r="J317" s="57" t="s">
        <v>76</v>
      </c>
      <c r="K317" s="57" t="s">
        <v>77</v>
      </c>
      <c r="L317" s="57" t="s">
        <v>78</v>
      </c>
      <c r="M317" s="57" t="s">
        <v>79</v>
      </c>
      <c r="N317" s="57" t="s">
        <v>80</v>
      </c>
      <c r="O317" s="57" t="s">
        <v>81</v>
      </c>
      <c r="P317" s="57" t="s">
        <v>82</v>
      </c>
      <c r="Q317" s="15"/>
      <c r="R317" s="57" t="s">
        <v>41</v>
      </c>
      <c r="S317" s="58"/>
    </row>
    <row r="318" spans="1:19" ht="11.1" customHeight="1" x14ac:dyDescent="0.25">
      <c r="A318" s="59"/>
      <c r="B318" s="227"/>
      <c r="C318" s="228"/>
      <c r="D318" s="56" t="s">
        <v>42</v>
      </c>
      <c r="E318" s="60"/>
      <c r="F318" s="60"/>
      <c r="G318" s="60">
        <v>80</v>
      </c>
      <c r="H318" s="60">
        <v>50</v>
      </c>
      <c r="I318" s="60">
        <v>90</v>
      </c>
      <c r="J318" s="60">
        <v>70</v>
      </c>
      <c r="K318" s="60">
        <v>50</v>
      </c>
      <c r="L318" s="60">
        <v>60</v>
      </c>
      <c r="M318" s="60">
        <v>80</v>
      </c>
      <c r="N318" s="60">
        <v>70</v>
      </c>
      <c r="O318" s="60">
        <v>80</v>
      </c>
      <c r="P318" s="60" t="s">
        <v>16</v>
      </c>
      <c r="Q318" s="15"/>
      <c r="R318" s="60">
        <f>AVERAGE(E318:P318)</f>
        <v>70</v>
      </c>
      <c r="S318" s="61" t="s">
        <v>43</v>
      </c>
    </row>
    <row r="319" spans="1:19" ht="11.1" customHeight="1" x14ac:dyDescent="0.25">
      <c r="A319" s="59"/>
      <c r="B319" s="229"/>
      <c r="C319" s="230"/>
      <c r="D319" s="56" t="s">
        <v>44</v>
      </c>
      <c r="E319" s="62" t="s">
        <v>45</v>
      </c>
      <c r="F319" s="62" t="s">
        <v>45</v>
      </c>
      <c r="G319" s="62"/>
      <c r="H319" s="62"/>
      <c r="I319" s="62"/>
      <c r="J319" s="63" t="s">
        <v>97</v>
      </c>
      <c r="K319" s="63" t="s">
        <v>97</v>
      </c>
      <c r="L319" s="63" t="s">
        <v>97</v>
      </c>
      <c r="M319" s="63" t="s">
        <v>97</v>
      </c>
      <c r="N319" s="63" t="s">
        <v>121</v>
      </c>
      <c r="O319" s="63" t="s">
        <v>97</v>
      </c>
      <c r="P319" s="63" t="s">
        <v>16</v>
      </c>
      <c r="Q319" s="64"/>
      <c r="R319" s="60">
        <f>AVERAGE(E318:J318)</f>
        <v>72.5</v>
      </c>
      <c r="S319" s="61" t="s">
        <v>46</v>
      </c>
    </row>
    <row r="320" spans="1:19" ht="11.1" customHeight="1" x14ac:dyDescent="0.25">
      <c r="A320" s="59"/>
      <c r="B320" s="55"/>
      <c r="C320" s="59"/>
      <c r="D320" s="59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59"/>
      <c r="R320" s="59"/>
      <c r="S320" s="59"/>
    </row>
    <row r="321" spans="1:19" ht="11.1" customHeight="1" x14ac:dyDescent="0.25">
      <c r="A321" s="55"/>
      <c r="B321" s="225" t="s">
        <v>122</v>
      </c>
      <c r="C321" s="226"/>
      <c r="D321" s="56" t="s">
        <v>28</v>
      </c>
      <c r="E321" s="57" t="s">
        <v>85</v>
      </c>
      <c r="F321" s="57" t="s">
        <v>86</v>
      </c>
      <c r="G321" s="57" t="s">
        <v>87</v>
      </c>
      <c r="H321" s="57" t="s">
        <v>88</v>
      </c>
      <c r="I321" s="57" t="s">
        <v>89</v>
      </c>
      <c r="J321" s="57" t="s">
        <v>90</v>
      </c>
      <c r="K321" s="57" t="s">
        <v>91</v>
      </c>
      <c r="L321" s="57" t="s">
        <v>92</v>
      </c>
      <c r="M321" s="57" t="s">
        <v>93</v>
      </c>
      <c r="N321" s="57" t="s">
        <v>94</v>
      </c>
      <c r="O321" s="57" t="s">
        <v>95</v>
      </c>
      <c r="P321" s="57" t="s">
        <v>96</v>
      </c>
      <c r="Q321" s="15"/>
      <c r="R321" s="57" t="s">
        <v>41</v>
      </c>
      <c r="S321" s="58"/>
    </row>
    <row r="322" spans="1:19" ht="11.1" customHeight="1" x14ac:dyDescent="0.25">
      <c r="A322" s="59"/>
      <c r="B322" s="227"/>
      <c r="C322" s="228"/>
      <c r="D322" s="56" t="s">
        <v>42</v>
      </c>
      <c r="E322" s="60">
        <v>100</v>
      </c>
      <c r="F322" s="60"/>
      <c r="G322" s="60">
        <v>100</v>
      </c>
      <c r="H322" s="60">
        <v>40</v>
      </c>
      <c r="I322" s="60">
        <v>80</v>
      </c>
      <c r="J322" s="60">
        <v>120</v>
      </c>
      <c r="K322" s="60" t="s">
        <v>16</v>
      </c>
      <c r="L322" s="60">
        <v>50</v>
      </c>
      <c r="M322" s="60"/>
      <c r="N322" s="60"/>
      <c r="O322" s="60"/>
      <c r="P322" s="60"/>
      <c r="Q322" s="15"/>
      <c r="R322" s="60">
        <f>AVERAGE(E322:P322)</f>
        <v>81.666666666666671</v>
      </c>
      <c r="S322" s="61" t="s">
        <v>43</v>
      </c>
    </row>
    <row r="323" spans="1:19" ht="11.1" customHeight="1" x14ac:dyDescent="0.25">
      <c r="A323" s="59"/>
      <c r="B323" s="229"/>
      <c r="C323" s="230"/>
      <c r="D323" s="56" t="s">
        <v>44</v>
      </c>
      <c r="E323" s="62" t="s">
        <v>97</v>
      </c>
      <c r="F323" s="62" t="s">
        <v>45</v>
      </c>
      <c r="G323" s="62" t="s">
        <v>97</v>
      </c>
      <c r="H323" s="62" t="s">
        <v>98</v>
      </c>
      <c r="I323" s="62" t="s">
        <v>97</v>
      </c>
      <c r="J323" s="63" t="s">
        <v>97</v>
      </c>
      <c r="K323" s="63" t="s">
        <v>16</v>
      </c>
      <c r="L323" s="63" t="s">
        <v>83</v>
      </c>
      <c r="M323" s="63" t="s">
        <v>59</v>
      </c>
      <c r="N323" s="235" t="s">
        <v>310</v>
      </c>
      <c r="O323" s="236"/>
      <c r="P323" s="237"/>
      <c r="Q323" s="64"/>
      <c r="R323" s="60">
        <f>AVERAGE(E322:J322)</f>
        <v>88</v>
      </c>
      <c r="S323" s="61" t="s">
        <v>46</v>
      </c>
    </row>
    <row r="324" spans="1:19" ht="11.1" customHeight="1" x14ac:dyDescent="0.25">
      <c r="A324" s="59"/>
      <c r="B324" s="15"/>
      <c r="C324" s="15"/>
      <c r="D324" s="15"/>
      <c r="E324" s="15"/>
      <c r="F324" s="15"/>
      <c r="G324" s="161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11.1" customHeight="1" x14ac:dyDescent="0.25">
      <c r="A325" s="55"/>
      <c r="B325" s="225" t="s">
        <v>128</v>
      </c>
      <c r="C325" s="226"/>
      <c r="D325" s="56" t="s">
        <v>28</v>
      </c>
      <c r="E325" s="57" t="s">
        <v>124</v>
      </c>
      <c r="F325" s="57" t="s">
        <v>125</v>
      </c>
      <c r="G325" s="57" t="s">
        <v>126</v>
      </c>
      <c r="H325" s="57" t="s">
        <v>127</v>
      </c>
      <c r="I325" s="57" t="s">
        <v>129</v>
      </c>
      <c r="J325" s="57" t="s">
        <v>130</v>
      </c>
      <c r="K325" s="57" t="s">
        <v>131</v>
      </c>
      <c r="L325" s="57" t="s">
        <v>132</v>
      </c>
      <c r="M325" s="57" t="s">
        <v>133</v>
      </c>
      <c r="N325" s="57" t="s">
        <v>134</v>
      </c>
      <c r="O325" s="57" t="s">
        <v>135</v>
      </c>
      <c r="P325" s="57" t="s">
        <v>136</v>
      </c>
      <c r="Q325" s="15"/>
      <c r="R325" s="57" t="s">
        <v>41</v>
      </c>
      <c r="S325" s="58"/>
    </row>
    <row r="326" spans="1:19" ht="11.1" customHeight="1" x14ac:dyDescent="0.25">
      <c r="A326" s="59"/>
      <c r="B326" s="227"/>
      <c r="C326" s="228"/>
      <c r="D326" s="56" t="s">
        <v>42</v>
      </c>
      <c r="E326" s="60"/>
      <c r="F326" s="62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15"/>
      <c r="R326" s="60" t="s">
        <v>16</v>
      </c>
      <c r="S326" s="61" t="s">
        <v>43</v>
      </c>
    </row>
    <row r="327" spans="1:19" ht="11.1" customHeight="1" x14ac:dyDescent="0.25">
      <c r="A327" s="59"/>
      <c r="B327" s="229"/>
      <c r="C327" s="230"/>
      <c r="D327" s="56" t="s">
        <v>44</v>
      </c>
      <c r="E327" s="232" t="s">
        <v>310</v>
      </c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4"/>
      <c r="Q327" s="64"/>
      <c r="R327" s="60" t="s">
        <v>16</v>
      </c>
      <c r="S327" s="61" t="s">
        <v>46</v>
      </c>
    </row>
    <row r="328" spans="1:19" ht="11.1" customHeight="1" x14ac:dyDescent="0.25">
      <c r="A328" s="59"/>
      <c r="B328" s="15"/>
      <c r="C328" s="15"/>
      <c r="D328" s="15"/>
      <c r="E328" s="15"/>
      <c r="F328" s="15"/>
      <c r="G328" s="161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11.1" customHeight="1" x14ac:dyDescent="0.25">
      <c r="A329" s="55"/>
      <c r="B329" s="225" t="s">
        <v>295</v>
      </c>
      <c r="C329" s="226"/>
      <c r="D329" s="56" t="s">
        <v>28</v>
      </c>
      <c r="E329" s="57" t="s">
        <v>296</v>
      </c>
      <c r="F329" s="57" t="s">
        <v>297</v>
      </c>
      <c r="G329" s="57" t="s">
        <v>298</v>
      </c>
      <c r="H329" s="57" t="s">
        <v>299</v>
      </c>
      <c r="I329" s="57" t="s">
        <v>300</v>
      </c>
      <c r="J329" s="57" t="s">
        <v>301</v>
      </c>
      <c r="K329" s="57" t="s">
        <v>302</v>
      </c>
      <c r="L329" s="57" t="s">
        <v>303</v>
      </c>
      <c r="M329" s="57" t="s">
        <v>304</v>
      </c>
      <c r="N329" s="57" t="s">
        <v>305</v>
      </c>
      <c r="O329" s="57" t="s">
        <v>306</v>
      </c>
      <c r="P329" s="57" t="s">
        <v>307</v>
      </c>
      <c r="Q329" s="15"/>
      <c r="R329" s="150" t="s">
        <v>41</v>
      </c>
      <c r="S329" s="58"/>
    </row>
    <row r="330" spans="1:19" ht="11.1" customHeight="1" x14ac:dyDescent="0.25">
      <c r="A330" s="59"/>
      <c r="B330" s="227"/>
      <c r="C330" s="228"/>
      <c r="D330" s="56" t="s">
        <v>42</v>
      </c>
      <c r="E330" s="60"/>
      <c r="F330" s="60">
        <v>120</v>
      </c>
      <c r="G330" s="60">
        <v>100</v>
      </c>
      <c r="H330" s="60">
        <v>120</v>
      </c>
      <c r="I330" s="60">
        <v>100</v>
      </c>
      <c r="J330" s="60">
        <v>120</v>
      </c>
      <c r="K330" s="60">
        <v>100</v>
      </c>
      <c r="L330" s="60">
        <v>90</v>
      </c>
      <c r="M330" s="60">
        <v>110</v>
      </c>
      <c r="N330" s="60">
        <v>100</v>
      </c>
      <c r="O330" s="60">
        <v>130</v>
      </c>
      <c r="P330" s="60">
        <v>100</v>
      </c>
      <c r="Q330" s="15"/>
      <c r="R330" s="60">
        <f>AVERAGE(E330:P330)</f>
        <v>108.18181818181819</v>
      </c>
      <c r="S330" s="61" t="s">
        <v>43</v>
      </c>
    </row>
    <row r="331" spans="1:19" ht="11.1" customHeight="1" x14ac:dyDescent="0.25">
      <c r="A331" s="59"/>
      <c r="B331" s="229"/>
      <c r="C331" s="230"/>
      <c r="D331" s="56" t="s">
        <v>44</v>
      </c>
      <c r="E331" s="62" t="s">
        <v>16</v>
      </c>
      <c r="F331" s="62" t="s">
        <v>97</v>
      </c>
      <c r="G331" s="62" t="s">
        <v>97</v>
      </c>
      <c r="H331" s="62" t="s">
        <v>97</v>
      </c>
      <c r="I331" s="62" t="s">
        <v>97</v>
      </c>
      <c r="J331" s="63" t="s">
        <v>97</v>
      </c>
      <c r="K331" s="62" t="s">
        <v>97</v>
      </c>
      <c r="L331" s="62" t="s">
        <v>97</v>
      </c>
      <c r="M331" s="62" t="s">
        <v>97</v>
      </c>
      <c r="N331" s="62" t="s">
        <v>97</v>
      </c>
      <c r="O331" s="62" t="s">
        <v>97</v>
      </c>
      <c r="P331" s="62" t="s">
        <v>97</v>
      </c>
      <c r="Q331" s="64"/>
      <c r="R331" s="60">
        <f>AVERAGE(E330:J330)</f>
        <v>112</v>
      </c>
      <c r="S331" s="61" t="s">
        <v>46</v>
      </c>
    </row>
    <row r="332" spans="1:19" s="178" customFormat="1" ht="11.1" customHeight="1" x14ac:dyDescent="0.25">
      <c r="A332" s="59"/>
      <c r="B332" s="15"/>
      <c r="C332" s="15"/>
      <c r="D332" s="15"/>
      <c r="E332" s="15"/>
      <c r="F332" s="15"/>
      <c r="G332" s="161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s="178" customFormat="1" ht="11.1" customHeight="1" x14ac:dyDescent="0.25">
      <c r="A333" s="59"/>
      <c r="B333" s="231" t="s">
        <v>408</v>
      </c>
      <c r="C333" s="231"/>
      <c r="D333" s="56" t="s">
        <v>28</v>
      </c>
      <c r="E333" s="57" t="s">
        <v>411</v>
      </c>
      <c r="F333" s="57" t="s">
        <v>412</v>
      </c>
      <c r="G333" s="57" t="s">
        <v>413</v>
      </c>
      <c r="H333" s="57" t="s">
        <v>414</v>
      </c>
      <c r="I333" s="57" t="s">
        <v>415</v>
      </c>
      <c r="J333" s="57" t="s">
        <v>416</v>
      </c>
      <c r="K333" s="57" t="s">
        <v>417</v>
      </c>
      <c r="L333" s="57" t="s">
        <v>418</v>
      </c>
      <c r="M333" s="57" t="s">
        <v>419</v>
      </c>
      <c r="N333" s="57" t="s">
        <v>420</v>
      </c>
      <c r="O333" s="57" t="s">
        <v>421</v>
      </c>
      <c r="P333" s="57" t="s">
        <v>422</v>
      </c>
      <c r="Q333" s="15"/>
      <c r="R333" s="150" t="s">
        <v>41</v>
      </c>
      <c r="S333" s="58"/>
    </row>
    <row r="334" spans="1:19" s="178" customFormat="1" ht="11.1" customHeight="1" x14ac:dyDescent="0.25">
      <c r="A334" s="59"/>
      <c r="B334" s="231"/>
      <c r="C334" s="231"/>
      <c r="D334" s="56" t="s">
        <v>42</v>
      </c>
      <c r="E334" s="60">
        <v>120</v>
      </c>
      <c r="F334" s="60">
        <v>110</v>
      </c>
      <c r="G334" s="60">
        <v>110</v>
      </c>
      <c r="H334" s="60">
        <v>110</v>
      </c>
      <c r="I334" s="60">
        <v>110</v>
      </c>
      <c r="J334" s="60">
        <v>110</v>
      </c>
      <c r="K334" s="60">
        <v>150</v>
      </c>
      <c r="L334" s="60">
        <v>100</v>
      </c>
      <c r="M334" s="60">
        <v>80</v>
      </c>
      <c r="N334" s="60">
        <v>80</v>
      </c>
      <c r="O334" s="60">
        <v>80</v>
      </c>
      <c r="P334" s="60">
        <v>90</v>
      </c>
      <c r="Q334" s="15"/>
      <c r="R334" s="60">
        <f>AVERAGE(E334:P334)</f>
        <v>104.16666666666667</v>
      </c>
      <c r="S334" s="61" t="s">
        <v>43</v>
      </c>
    </row>
    <row r="335" spans="1:19" s="178" customFormat="1" ht="11.1" customHeight="1" x14ac:dyDescent="0.25">
      <c r="A335" s="59"/>
      <c r="B335" s="231"/>
      <c r="C335" s="231"/>
      <c r="D335" s="56" t="s">
        <v>44</v>
      </c>
      <c r="E335" s="62" t="s">
        <v>97</v>
      </c>
      <c r="F335" s="62" t="s">
        <v>97</v>
      </c>
      <c r="G335" s="62" t="s">
        <v>97</v>
      </c>
      <c r="H335" s="62" t="s">
        <v>97</v>
      </c>
      <c r="I335" s="62" t="s">
        <v>97</v>
      </c>
      <c r="J335" s="63" t="s">
        <v>97</v>
      </c>
      <c r="K335" s="62" t="s">
        <v>97</v>
      </c>
      <c r="L335" s="62" t="s">
        <v>97</v>
      </c>
      <c r="M335" s="62" t="s">
        <v>97</v>
      </c>
      <c r="N335" s="62" t="s">
        <v>97</v>
      </c>
      <c r="O335" s="62" t="s">
        <v>97</v>
      </c>
      <c r="P335" s="62" t="s">
        <v>97</v>
      </c>
      <c r="Q335" s="64"/>
      <c r="R335" s="60">
        <f>AVERAGE(E334:J334)</f>
        <v>111.66666666666667</v>
      </c>
      <c r="S335" s="61" t="s">
        <v>46</v>
      </c>
    </row>
    <row r="336" spans="1:19" s="185" customFormat="1" ht="11.1" customHeight="1" x14ac:dyDescent="0.25">
      <c r="A336" s="59"/>
      <c r="B336" s="182"/>
      <c r="C336" s="182"/>
      <c r="D336" s="59"/>
      <c r="E336" s="82"/>
      <c r="F336" s="82"/>
      <c r="G336" s="82"/>
      <c r="H336" s="82"/>
      <c r="I336" s="82"/>
      <c r="J336" s="83"/>
      <c r="K336" s="82"/>
      <c r="L336" s="82"/>
      <c r="M336" s="82"/>
      <c r="N336" s="82"/>
      <c r="O336" s="82"/>
      <c r="P336" s="82"/>
      <c r="Q336" s="81"/>
      <c r="R336" s="65"/>
      <c r="S336" s="85"/>
    </row>
    <row r="337" spans="1:19" s="181" customFormat="1" ht="11.1" customHeight="1" x14ac:dyDescent="0.25">
      <c r="A337" s="59"/>
      <c r="B337" s="225" t="s">
        <v>446</v>
      </c>
      <c r="C337" s="226"/>
      <c r="D337" s="56" t="s">
        <v>28</v>
      </c>
      <c r="E337" s="57" t="s">
        <v>434</v>
      </c>
      <c r="F337" s="57" t="s">
        <v>435</v>
      </c>
      <c r="G337" s="57" t="s">
        <v>436</v>
      </c>
      <c r="H337" s="57" t="s">
        <v>437</v>
      </c>
      <c r="I337" s="57" t="s">
        <v>438</v>
      </c>
      <c r="J337" s="57" t="s">
        <v>439</v>
      </c>
      <c r="K337" s="57" t="s">
        <v>440</v>
      </c>
      <c r="L337" s="57" t="s">
        <v>441</v>
      </c>
      <c r="M337" s="57" t="s">
        <v>442</v>
      </c>
      <c r="N337" s="57" t="s">
        <v>443</v>
      </c>
      <c r="O337" s="57" t="s">
        <v>444</v>
      </c>
      <c r="P337" s="57" t="s">
        <v>445</v>
      </c>
      <c r="Q337" s="15"/>
      <c r="R337" s="150" t="s">
        <v>41</v>
      </c>
      <c r="S337" s="58"/>
    </row>
    <row r="338" spans="1:19" s="181" customFormat="1" ht="11.1" customHeight="1" x14ac:dyDescent="0.25">
      <c r="A338" s="59"/>
      <c r="B338" s="227"/>
      <c r="C338" s="228"/>
      <c r="D338" s="56" t="s">
        <v>42</v>
      </c>
      <c r="E338" s="60"/>
      <c r="F338" s="60">
        <v>120</v>
      </c>
      <c r="G338" s="60">
        <v>100</v>
      </c>
      <c r="H338" s="60">
        <v>90</v>
      </c>
      <c r="I338" s="60">
        <v>100</v>
      </c>
      <c r="J338" s="60">
        <v>100</v>
      </c>
      <c r="K338" s="60">
        <v>80</v>
      </c>
      <c r="L338" s="60">
        <v>65</v>
      </c>
      <c r="M338" s="60">
        <v>70</v>
      </c>
      <c r="N338" s="60">
        <v>70</v>
      </c>
      <c r="O338" s="60">
        <v>95</v>
      </c>
      <c r="P338" s="60">
        <v>80</v>
      </c>
      <c r="Q338" s="15"/>
      <c r="R338" s="60">
        <f>AVERAGE(E338:P338)</f>
        <v>88.181818181818187</v>
      </c>
      <c r="S338" s="61" t="s">
        <v>43</v>
      </c>
    </row>
    <row r="339" spans="1:19" s="181" customFormat="1" ht="11.1" customHeight="1" x14ac:dyDescent="0.25">
      <c r="A339" s="59"/>
      <c r="B339" s="229"/>
      <c r="C339" s="230"/>
      <c r="D339" s="56" t="s">
        <v>44</v>
      </c>
      <c r="E339" s="62" t="s">
        <v>45</v>
      </c>
      <c r="F339" s="62" t="s">
        <v>312</v>
      </c>
      <c r="G339" s="62" t="s">
        <v>97</v>
      </c>
      <c r="H339" s="62" t="s">
        <v>97</v>
      </c>
      <c r="I339" s="62" t="s">
        <v>97</v>
      </c>
      <c r="J339" s="63" t="s">
        <v>97</v>
      </c>
      <c r="K339" s="62" t="s">
        <v>97</v>
      </c>
      <c r="L339" s="63" t="s">
        <v>97</v>
      </c>
      <c r="M339" s="63" t="s">
        <v>97</v>
      </c>
      <c r="N339" s="63" t="s">
        <v>97</v>
      </c>
      <c r="O339" s="63" t="s">
        <v>97</v>
      </c>
      <c r="P339" s="63" t="s">
        <v>97</v>
      </c>
      <c r="Q339" s="64"/>
      <c r="R339" s="60">
        <f>AVERAGE(E338:J338)</f>
        <v>102</v>
      </c>
      <c r="S339" s="61" t="s">
        <v>46</v>
      </c>
    </row>
    <row r="340" spans="1:19" s="185" customFormat="1" ht="11.1" customHeight="1" x14ac:dyDescent="0.25">
      <c r="A340" s="59"/>
      <c r="B340" s="189"/>
      <c r="C340" s="189"/>
      <c r="D340" s="59"/>
      <c r="E340" s="82"/>
      <c r="F340" s="82"/>
      <c r="G340" s="82"/>
      <c r="H340" s="82"/>
      <c r="I340" s="82"/>
      <c r="J340" s="83"/>
      <c r="K340" s="82"/>
      <c r="L340" s="83"/>
      <c r="M340" s="83"/>
      <c r="N340" s="83"/>
      <c r="O340" s="83"/>
      <c r="P340" s="83"/>
      <c r="Q340" s="81"/>
      <c r="R340" s="65"/>
      <c r="S340" s="85"/>
    </row>
    <row r="341" spans="1:19" s="188" customFormat="1" ht="11.1" customHeight="1" x14ac:dyDescent="0.25">
      <c r="A341" s="59"/>
      <c r="B341" s="225" t="s">
        <v>465</v>
      </c>
      <c r="C341" s="226"/>
      <c r="D341" s="56" t="s">
        <v>28</v>
      </c>
      <c r="E341" s="57" t="s">
        <v>466</v>
      </c>
      <c r="F341" s="57" t="s">
        <v>467</v>
      </c>
      <c r="G341" s="57" t="s">
        <v>468</v>
      </c>
      <c r="H341" s="57" t="s">
        <v>469</v>
      </c>
      <c r="I341" s="57" t="s">
        <v>470</v>
      </c>
      <c r="J341" s="57" t="s">
        <v>471</v>
      </c>
      <c r="K341" s="57" t="s">
        <v>472</v>
      </c>
      <c r="L341" s="57" t="s">
        <v>473</v>
      </c>
      <c r="M341" s="57" t="s">
        <v>474</v>
      </c>
      <c r="N341" s="57" t="s">
        <v>475</v>
      </c>
      <c r="O341" s="57" t="s">
        <v>476</v>
      </c>
      <c r="P341" s="57" t="s">
        <v>477</v>
      </c>
      <c r="Q341" s="15"/>
      <c r="R341" s="150" t="s">
        <v>41</v>
      </c>
      <c r="S341" s="58"/>
    </row>
    <row r="342" spans="1:19" s="188" customFormat="1" ht="11.1" customHeight="1" x14ac:dyDescent="0.25">
      <c r="A342" s="59"/>
      <c r="B342" s="227"/>
      <c r="C342" s="228"/>
      <c r="D342" s="56" t="s">
        <v>42</v>
      </c>
      <c r="E342" s="60"/>
      <c r="F342" s="60">
        <v>70</v>
      </c>
      <c r="G342" s="60">
        <v>100</v>
      </c>
      <c r="H342" s="60">
        <v>100</v>
      </c>
      <c r="I342" s="60">
        <v>80</v>
      </c>
      <c r="J342" s="60">
        <v>70</v>
      </c>
      <c r="K342" s="60">
        <v>70</v>
      </c>
      <c r="L342" s="60">
        <v>80</v>
      </c>
      <c r="M342" s="60">
        <v>120</v>
      </c>
      <c r="N342" s="60">
        <v>130</v>
      </c>
      <c r="O342" s="60">
        <v>130</v>
      </c>
      <c r="P342" s="60"/>
      <c r="Q342" s="15"/>
      <c r="R342" s="60">
        <f>AVERAGE(E342:P342)</f>
        <v>95</v>
      </c>
      <c r="S342" s="61" t="s">
        <v>43</v>
      </c>
    </row>
    <row r="343" spans="1:19" s="188" customFormat="1" ht="11.1" customHeight="1" x14ac:dyDescent="0.25">
      <c r="A343" s="59"/>
      <c r="B343" s="229"/>
      <c r="C343" s="230"/>
      <c r="D343" s="56" t="s">
        <v>44</v>
      </c>
      <c r="E343" s="62" t="s">
        <v>45</v>
      </c>
      <c r="F343" s="62" t="s">
        <v>97</v>
      </c>
      <c r="G343" s="62" t="s">
        <v>83</v>
      </c>
      <c r="H343" s="62" t="s">
        <v>83</v>
      </c>
      <c r="I343" s="62" t="s">
        <v>83</v>
      </c>
      <c r="J343" s="63" t="s">
        <v>83</v>
      </c>
      <c r="K343" s="62" t="s">
        <v>121</v>
      </c>
      <c r="L343" s="63" t="s">
        <v>121</v>
      </c>
      <c r="M343" s="63" t="s">
        <v>97</v>
      </c>
      <c r="N343" s="63" t="s">
        <v>97</v>
      </c>
      <c r="O343" s="63" t="s">
        <v>97</v>
      </c>
      <c r="P343" s="63" t="s">
        <v>45</v>
      </c>
      <c r="Q343" s="64"/>
      <c r="R343" s="60">
        <f>AVERAGE(E342:J342)</f>
        <v>84</v>
      </c>
      <c r="S343" s="61" t="s">
        <v>46</v>
      </c>
    </row>
    <row r="344" spans="1:19" s="185" customFormat="1" ht="11.1" customHeight="1" x14ac:dyDescent="0.25">
      <c r="A344" s="59"/>
      <c r="B344" s="182"/>
      <c r="C344" s="182"/>
      <c r="D344" s="59"/>
      <c r="E344" s="82"/>
      <c r="F344" s="82"/>
      <c r="G344" s="82"/>
      <c r="H344" s="82"/>
      <c r="I344" s="82"/>
      <c r="J344" s="83"/>
      <c r="K344" s="82"/>
      <c r="L344" s="82"/>
      <c r="M344" s="82"/>
      <c r="N344" s="82"/>
      <c r="O344" s="82"/>
      <c r="P344" s="82"/>
      <c r="Q344" s="81"/>
      <c r="R344" s="65"/>
      <c r="S344" s="85"/>
    </row>
    <row r="346" spans="1:19" ht="20.100000000000001" customHeight="1" x14ac:dyDescent="0.25">
      <c r="A346" s="147" t="s">
        <v>339</v>
      </c>
      <c r="B346" s="10"/>
      <c r="C346" s="10"/>
      <c r="D346" s="10"/>
      <c r="E346" s="10"/>
      <c r="F346" s="10"/>
      <c r="G346" s="159"/>
      <c r="H346" s="8"/>
      <c r="I346" s="8"/>
      <c r="J346" s="8"/>
      <c r="K346" s="8"/>
      <c r="L346" s="7"/>
      <c r="M346" s="7"/>
      <c r="N346" s="8"/>
      <c r="O346" s="8"/>
      <c r="P346" s="8"/>
      <c r="Q346" s="8"/>
      <c r="R346" s="8"/>
      <c r="S346" s="8"/>
    </row>
    <row r="347" spans="1:19" ht="15" customHeight="1" x14ac:dyDescent="0.25">
      <c r="A347" s="215" t="s">
        <v>351</v>
      </c>
      <c r="B347" s="215"/>
      <c r="C347" s="10"/>
      <c r="D347" s="14" t="s">
        <v>26</v>
      </c>
      <c r="E347" s="10"/>
      <c r="F347" s="10"/>
      <c r="G347" s="159"/>
      <c r="H347" s="8"/>
      <c r="I347" s="8"/>
      <c r="J347" s="8"/>
      <c r="K347" s="8"/>
      <c r="L347" s="7"/>
      <c r="M347" s="7"/>
      <c r="N347" s="8"/>
      <c r="O347" s="8"/>
      <c r="P347" s="8"/>
      <c r="Q347" s="8"/>
      <c r="R347" s="8"/>
      <c r="S347" s="149"/>
    </row>
    <row r="348" spans="1:19" ht="11.1" customHeight="1" x14ac:dyDescent="0.25">
      <c r="A348" s="2"/>
      <c r="B348" s="3"/>
      <c r="C348" s="2"/>
      <c r="D348" s="1"/>
      <c r="E348" s="1"/>
      <c r="F348" s="1"/>
      <c r="G348" s="160"/>
      <c r="H348" s="1"/>
      <c r="I348" s="1"/>
      <c r="J348" s="1"/>
      <c r="K348" s="1"/>
      <c r="L348" s="7"/>
      <c r="M348" s="7"/>
      <c r="N348" s="1"/>
      <c r="O348" s="1"/>
      <c r="P348" s="1"/>
      <c r="Q348" s="1"/>
      <c r="R348" s="1"/>
      <c r="S348" s="4"/>
    </row>
    <row r="349" spans="1:19" ht="11.1" customHeight="1" x14ac:dyDescent="0.25">
      <c r="A349" s="55"/>
      <c r="B349" s="225" t="s">
        <v>119</v>
      </c>
      <c r="C349" s="226"/>
      <c r="D349" s="56" t="s">
        <v>28</v>
      </c>
      <c r="E349" s="57" t="s">
        <v>71</v>
      </c>
      <c r="F349" s="57" t="s">
        <v>72</v>
      </c>
      <c r="G349" s="57" t="s">
        <v>73</v>
      </c>
      <c r="H349" s="57" t="s">
        <v>74</v>
      </c>
      <c r="I349" s="57" t="s">
        <v>75</v>
      </c>
      <c r="J349" s="57" t="s">
        <v>76</v>
      </c>
      <c r="K349" s="57" t="s">
        <v>77</v>
      </c>
      <c r="L349" s="57" t="s">
        <v>78</v>
      </c>
      <c r="M349" s="57" t="s">
        <v>79</v>
      </c>
      <c r="N349" s="57" t="s">
        <v>80</v>
      </c>
      <c r="O349" s="57" t="s">
        <v>81</v>
      </c>
      <c r="P349" s="57" t="s">
        <v>82</v>
      </c>
      <c r="Q349" s="15"/>
      <c r="R349" s="57" t="s">
        <v>41</v>
      </c>
      <c r="S349" s="58"/>
    </row>
    <row r="350" spans="1:19" ht="11.1" customHeight="1" x14ac:dyDescent="0.25">
      <c r="A350" s="59"/>
      <c r="B350" s="227"/>
      <c r="C350" s="228"/>
      <c r="D350" s="56" t="s">
        <v>42</v>
      </c>
      <c r="E350" s="60">
        <v>30</v>
      </c>
      <c r="F350" s="60"/>
      <c r="G350" s="60">
        <v>60</v>
      </c>
      <c r="H350" s="60">
        <v>60</v>
      </c>
      <c r="I350" s="60">
        <v>50</v>
      </c>
      <c r="J350" s="60">
        <v>50</v>
      </c>
      <c r="K350" s="60">
        <v>50</v>
      </c>
      <c r="L350" s="60">
        <v>50</v>
      </c>
      <c r="M350" s="60">
        <v>60</v>
      </c>
      <c r="N350" s="60"/>
      <c r="O350" s="60">
        <v>50</v>
      </c>
      <c r="P350" s="60">
        <v>50</v>
      </c>
      <c r="Q350" s="15"/>
      <c r="R350" s="60">
        <f>AVERAGE(E350:P350)</f>
        <v>51</v>
      </c>
      <c r="S350" s="61" t="s">
        <v>43</v>
      </c>
    </row>
    <row r="351" spans="1:19" ht="11.1" customHeight="1" x14ac:dyDescent="0.25">
      <c r="A351" s="59"/>
      <c r="B351" s="229"/>
      <c r="C351" s="230"/>
      <c r="D351" s="56" t="s">
        <v>44</v>
      </c>
      <c r="E351" s="62"/>
      <c r="F351" s="62" t="s">
        <v>45</v>
      </c>
      <c r="G351" s="62"/>
      <c r="H351" s="62"/>
      <c r="I351" s="62"/>
      <c r="J351" s="63" t="s">
        <v>200</v>
      </c>
      <c r="K351" s="63" t="s">
        <v>200</v>
      </c>
      <c r="L351" s="63" t="s">
        <v>200</v>
      </c>
      <c r="M351" s="63" t="s">
        <v>200</v>
      </c>
      <c r="N351" s="63" t="s">
        <v>59</v>
      </c>
      <c r="O351" s="63" t="s">
        <v>83</v>
      </c>
      <c r="P351" s="63" t="s">
        <v>83</v>
      </c>
      <c r="Q351" s="64"/>
      <c r="R351" s="60">
        <f>AVERAGE(E350:J350)</f>
        <v>50</v>
      </c>
      <c r="S351" s="61" t="s">
        <v>46</v>
      </c>
    </row>
    <row r="352" spans="1:19" ht="11.1" customHeight="1" x14ac:dyDescent="0.25">
      <c r="A352" s="59"/>
      <c r="B352" s="55"/>
      <c r="C352" s="59"/>
      <c r="D352" s="59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59"/>
      <c r="R352" s="59"/>
      <c r="S352" s="59"/>
    </row>
    <row r="353" spans="1:19" ht="11.1" customHeight="1" x14ac:dyDescent="0.25">
      <c r="A353" s="55"/>
      <c r="B353" s="225" t="s">
        <v>122</v>
      </c>
      <c r="C353" s="226"/>
      <c r="D353" s="56" t="s">
        <v>28</v>
      </c>
      <c r="E353" s="57" t="s">
        <v>85</v>
      </c>
      <c r="F353" s="57" t="s">
        <v>86</v>
      </c>
      <c r="G353" s="57" t="s">
        <v>87</v>
      </c>
      <c r="H353" s="57" t="s">
        <v>88</v>
      </c>
      <c r="I353" s="57" t="s">
        <v>89</v>
      </c>
      <c r="J353" s="57" t="s">
        <v>90</v>
      </c>
      <c r="K353" s="57" t="s">
        <v>91</v>
      </c>
      <c r="L353" s="57" t="s">
        <v>92</v>
      </c>
      <c r="M353" s="57" t="s">
        <v>93</v>
      </c>
      <c r="N353" s="57" t="s">
        <v>94</v>
      </c>
      <c r="O353" s="57" t="s">
        <v>95</v>
      </c>
      <c r="P353" s="57" t="s">
        <v>96</v>
      </c>
      <c r="Q353" s="15"/>
      <c r="R353" s="57" t="s">
        <v>41</v>
      </c>
      <c r="S353" s="58"/>
    </row>
    <row r="354" spans="1:19" ht="11.1" customHeight="1" x14ac:dyDescent="0.25">
      <c r="A354" s="59"/>
      <c r="B354" s="227"/>
      <c r="C354" s="228"/>
      <c r="D354" s="56" t="s">
        <v>42</v>
      </c>
      <c r="E354" s="60">
        <v>50</v>
      </c>
      <c r="F354" s="60"/>
      <c r="G354" s="60">
        <v>50</v>
      </c>
      <c r="H354" s="60">
        <v>50</v>
      </c>
      <c r="I354" s="60">
        <v>40</v>
      </c>
      <c r="J354" s="60">
        <v>40</v>
      </c>
      <c r="K354" s="60">
        <v>35</v>
      </c>
      <c r="L354" s="60">
        <v>35</v>
      </c>
      <c r="M354" s="60">
        <v>45</v>
      </c>
      <c r="N354" s="60"/>
      <c r="O354" s="60"/>
      <c r="P354" s="60"/>
      <c r="Q354" s="15"/>
      <c r="R354" s="60">
        <f>AVERAGE(E354:P354)</f>
        <v>43.125</v>
      </c>
      <c r="S354" s="61" t="s">
        <v>43</v>
      </c>
    </row>
    <row r="355" spans="1:19" ht="11.1" customHeight="1" x14ac:dyDescent="0.25">
      <c r="A355" s="59"/>
      <c r="B355" s="229"/>
      <c r="C355" s="230"/>
      <c r="D355" s="56" t="s">
        <v>44</v>
      </c>
      <c r="E355" s="62" t="s">
        <v>177</v>
      </c>
      <c r="F355" s="62" t="s">
        <v>45</v>
      </c>
      <c r="G355" s="62" t="s">
        <v>177</v>
      </c>
      <c r="H355" s="62" t="s">
        <v>121</v>
      </c>
      <c r="I355" s="62" t="s">
        <v>121</v>
      </c>
      <c r="J355" s="63" t="s">
        <v>121</v>
      </c>
      <c r="K355" s="63" t="s">
        <v>121</v>
      </c>
      <c r="L355" s="63" t="s">
        <v>121</v>
      </c>
      <c r="M355" s="63" t="s">
        <v>121</v>
      </c>
      <c r="N355" s="235" t="s">
        <v>310</v>
      </c>
      <c r="O355" s="236"/>
      <c r="P355" s="237"/>
      <c r="Q355" s="64"/>
      <c r="R355" s="60">
        <f>AVERAGE(E354:J354)</f>
        <v>46</v>
      </c>
      <c r="S355" s="61" t="s">
        <v>46</v>
      </c>
    </row>
    <row r="356" spans="1:19" ht="11.1" customHeight="1" x14ac:dyDescent="0.25">
      <c r="A356" s="59"/>
      <c r="B356" s="15"/>
      <c r="C356" s="15"/>
      <c r="D356" s="15"/>
      <c r="E356" s="15"/>
      <c r="F356" s="15"/>
      <c r="G356" s="161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11.1" customHeight="1" x14ac:dyDescent="0.25">
      <c r="A357" s="55"/>
      <c r="B357" s="225" t="s">
        <v>128</v>
      </c>
      <c r="C357" s="226"/>
      <c r="D357" s="56" t="s">
        <v>28</v>
      </c>
      <c r="E357" s="57" t="s">
        <v>124</v>
      </c>
      <c r="F357" s="57" t="s">
        <v>125</v>
      </c>
      <c r="G357" s="57" t="s">
        <v>126</v>
      </c>
      <c r="H357" s="57" t="s">
        <v>127</v>
      </c>
      <c r="I357" s="57" t="s">
        <v>129</v>
      </c>
      <c r="J357" s="57" t="s">
        <v>130</v>
      </c>
      <c r="K357" s="57" t="s">
        <v>131</v>
      </c>
      <c r="L357" s="57" t="s">
        <v>132</v>
      </c>
      <c r="M357" s="57" t="s">
        <v>133</v>
      </c>
      <c r="N357" s="57" t="s">
        <v>134</v>
      </c>
      <c r="O357" s="57" t="s">
        <v>135</v>
      </c>
      <c r="P357" s="57" t="s">
        <v>136</v>
      </c>
      <c r="Q357" s="15"/>
      <c r="R357" s="57" t="s">
        <v>41</v>
      </c>
      <c r="S357" s="58"/>
    </row>
    <row r="358" spans="1:19" ht="11.1" customHeight="1" x14ac:dyDescent="0.25">
      <c r="A358" s="59"/>
      <c r="B358" s="227"/>
      <c r="C358" s="228"/>
      <c r="D358" s="56" t="s">
        <v>42</v>
      </c>
      <c r="E358" s="60"/>
      <c r="F358" s="62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15"/>
      <c r="R358" s="60" t="s">
        <v>16</v>
      </c>
      <c r="S358" s="61" t="s">
        <v>43</v>
      </c>
    </row>
    <row r="359" spans="1:19" ht="11.1" customHeight="1" x14ac:dyDescent="0.25">
      <c r="A359" s="59"/>
      <c r="B359" s="229"/>
      <c r="C359" s="230"/>
      <c r="D359" s="56" t="s">
        <v>44</v>
      </c>
      <c r="E359" s="232" t="s">
        <v>310</v>
      </c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4"/>
      <c r="Q359" s="64"/>
      <c r="R359" s="60" t="s">
        <v>16</v>
      </c>
      <c r="S359" s="61" t="s">
        <v>46</v>
      </c>
    </row>
    <row r="360" spans="1:19" ht="11.1" customHeight="1" x14ac:dyDescent="0.25">
      <c r="A360" s="59"/>
      <c r="B360" s="15"/>
      <c r="C360" s="15"/>
      <c r="D360" s="15"/>
      <c r="E360" s="15"/>
      <c r="F360" s="15"/>
      <c r="G360" s="161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11.1" customHeight="1" x14ac:dyDescent="0.25">
      <c r="A361" s="55"/>
      <c r="B361" s="225" t="s">
        <v>295</v>
      </c>
      <c r="C361" s="226"/>
      <c r="D361" s="56" t="s">
        <v>28</v>
      </c>
      <c r="E361" s="57" t="s">
        <v>296</v>
      </c>
      <c r="F361" s="57" t="s">
        <v>297</v>
      </c>
      <c r="G361" s="57" t="s">
        <v>298</v>
      </c>
      <c r="H361" s="57" t="s">
        <v>299</v>
      </c>
      <c r="I361" s="57" t="s">
        <v>300</v>
      </c>
      <c r="J361" s="57" t="s">
        <v>301</v>
      </c>
      <c r="K361" s="57" t="s">
        <v>302</v>
      </c>
      <c r="L361" s="57" t="s">
        <v>303</v>
      </c>
      <c r="M361" s="57" t="s">
        <v>304</v>
      </c>
      <c r="N361" s="57" t="s">
        <v>305</v>
      </c>
      <c r="O361" s="57" t="s">
        <v>306</v>
      </c>
      <c r="P361" s="57" t="s">
        <v>307</v>
      </c>
      <c r="Q361" s="15"/>
      <c r="R361" s="150" t="s">
        <v>41</v>
      </c>
      <c r="S361" s="58"/>
    </row>
    <row r="362" spans="1:19" ht="11.1" customHeight="1" x14ac:dyDescent="0.25">
      <c r="A362" s="59"/>
      <c r="B362" s="227"/>
      <c r="C362" s="228"/>
      <c r="D362" s="56" t="s">
        <v>42</v>
      </c>
      <c r="E362" s="60"/>
      <c r="F362" s="60"/>
      <c r="G362" s="60"/>
      <c r="H362" s="60"/>
      <c r="I362" s="60"/>
      <c r="J362" s="60" t="s">
        <v>157</v>
      </c>
      <c r="K362" s="60" t="s">
        <v>157</v>
      </c>
      <c r="L362" s="60" t="s">
        <v>157</v>
      </c>
      <c r="M362" s="60" t="s">
        <v>157</v>
      </c>
      <c r="N362" s="60" t="s">
        <v>157</v>
      </c>
      <c r="O362" s="60" t="s">
        <v>338</v>
      </c>
      <c r="P362" s="60" t="s">
        <v>157</v>
      </c>
      <c r="Q362" s="15"/>
      <c r="R362" s="60" t="s">
        <v>16</v>
      </c>
      <c r="S362" s="61" t="s">
        <v>43</v>
      </c>
    </row>
    <row r="363" spans="1:19" ht="11.1" customHeight="1" x14ac:dyDescent="0.25">
      <c r="A363" s="59"/>
      <c r="B363" s="229"/>
      <c r="C363" s="230"/>
      <c r="D363" s="56" t="s">
        <v>44</v>
      </c>
      <c r="E363" s="232" t="s">
        <v>310</v>
      </c>
      <c r="F363" s="233"/>
      <c r="G363" s="233"/>
      <c r="H363" s="233"/>
      <c r="I363" s="234"/>
      <c r="J363" s="63" t="s">
        <v>177</v>
      </c>
      <c r="K363" s="62" t="s">
        <v>177</v>
      </c>
      <c r="L363" s="62" t="s">
        <v>177</v>
      </c>
      <c r="M363" s="62" t="s">
        <v>177</v>
      </c>
      <c r="N363" s="62" t="s">
        <v>177</v>
      </c>
      <c r="O363" s="62" t="s">
        <v>177</v>
      </c>
      <c r="P363" s="62" t="s">
        <v>177</v>
      </c>
      <c r="Q363" s="64"/>
      <c r="R363" s="60" t="s">
        <v>16</v>
      </c>
      <c r="S363" s="61" t="s">
        <v>46</v>
      </c>
    </row>
    <row r="364" spans="1:19" s="178" customFormat="1" ht="11.1" customHeight="1" x14ac:dyDescent="0.25">
      <c r="A364" s="59"/>
      <c r="B364" s="15"/>
      <c r="C364" s="15"/>
      <c r="D364" s="15"/>
      <c r="E364" s="15"/>
      <c r="F364" s="15"/>
      <c r="G364" s="161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s="178" customFormat="1" ht="11.1" customHeight="1" x14ac:dyDescent="0.25">
      <c r="A365" s="59"/>
      <c r="B365" s="231" t="s">
        <v>408</v>
      </c>
      <c r="C365" s="231"/>
      <c r="D365" s="56" t="s">
        <v>28</v>
      </c>
      <c r="E365" s="57" t="s">
        <v>411</v>
      </c>
      <c r="F365" s="57" t="s">
        <v>412</v>
      </c>
      <c r="G365" s="57" t="s">
        <v>413</v>
      </c>
      <c r="H365" s="57" t="s">
        <v>414</v>
      </c>
      <c r="I365" s="57" t="s">
        <v>415</v>
      </c>
      <c r="J365" s="57" t="s">
        <v>416</v>
      </c>
      <c r="K365" s="57" t="s">
        <v>417</v>
      </c>
      <c r="L365" s="57" t="s">
        <v>418</v>
      </c>
      <c r="M365" s="57" t="s">
        <v>419</v>
      </c>
      <c r="N365" s="57" t="s">
        <v>420</v>
      </c>
      <c r="O365" s="57" t="s">
        <v>421</v>
      </c>
      <c r="P365" s="57" t="s">
        <v>422</v>
      </c>
      <c r="Q365" s="15"/>
      <c r="R365" s="150" t="s">
        <v>41</v>
      </c>
      <c r="S365" s="58"/>
    </row>
    <row r="366" spans="1:19" s="178" customFormat="1" ht="11.1" customHeight="1" x14ac:dyDescent="0.25">
      <c r="A366" s="59"/>
      <c r="B366" s="231"/>
      <c r="C366" s="231"/>
      <c r="D366" s="56" t="s">
        <v>42</v>
      </c>
      <c r="E366" s="60">
        <v>100</v>
      </c>
      <c r="F366" s="60"/>
      <c r="G366" s="60">
        <v>100</v>
      </c>
      <c r="H366" s="60">
        <v>100</v>
      </c>
      <c r="I366" s="60">
        <v>100</v>
      </c>
      <c r="J366" s="60">
        <v>100</v>
      </c>
      <c r="K366" s="60">
        <v>40</v>
      </c>
      <c r="L366" s="60">
        <v>35</v>
      </c>
      <c r="M366" s="60">
        <v>40</v>
      </c>
      <c r="N366" s="60">
        <v>80</v>
      </c>
      <c r="O366" s="60">
        <v>80</v>
      </c>
      <c r="P366" s="60">
        <v>80</v>
      </c>
      <c r="Q366" s="15"/>
      <c r="R366" s="60">
        <f>AVERAGE(E366:P366)</f>
        <v>77.727272727272734</v>
      </c>
      <c r="S366" s="61" t="s">
        <v>43</v>
      </c>
    </row>
    <row r="367" spans="1:19" s="178" customFormat="1" ht="11.1" customHeight="1" x14ac:dyDescent="0.25">
      <c r="A367" s="59"/>
      <c r="B367" s="231"/>
      <c r="C367" s="231"/>
      <c r="D367" s="56" t="s">
        <v>44</v>
      </c>
      <c r="E367" s="62" t="s">
        <v>83</v>
      </c>
      <c r="F367" s="62" t="s">
        <v>45</v>
      </c>
      <c r="G367" s="62" t="s">
        <v>177</v>
      </c>
      <c r="H367" s="62" t="s">
        <v>177</v>
      </c>
      <c r="I367" s="62" t="s">
        <v>177</v>
      </c>
      <c r="J367" s="63" t="s">
        <v>177</v>
      </c>
      <c r="K367" s="62" t="s">
        <v>83</v>
      </c>
      <c r="L367" s="62" t="s">
        <v>144</v>
      </c>
      <c r="M367" s="62" t="s">
        <v>121</v>
      </c>
      <c r="N367" s="62" t="s">
        <v>83</v>
      </c>
      <c r="O367" s="62" t="s">
        <v>144</v>
      </c>
      <c r="P367" s="62" t="s">
        <v>83</v>
      </c>
      <c r="Q367" s="64"/>
      <c r="R367" s="60">
        <f>AVERAGE(E366:J366)</f>
        <v>100</v>
      </c>
      <c r="S367" s="61" t="s">
        <v>46</v>
      </c>
    </row>
    <row r="368" spans="1:19" s="185" customFormat="1" ht="11.1" customHeight="1" x14ac:dyDescent="0.25">
      <c r="A368" s="59"/>
      <c r="B368" s="182"/>
      <c r="C368" s="182"/>
      <c r="D368" s="59"/>
      <c r="E368" s="82"/>
      <c r="F368" s="82"/>
      <c r="G368" s="82"/>
      <c r="H368" s="82"/>
      <c r="I368" s="82"/>
      <c r="J368" s="83"/>
      <c r="K368" s="82"/>
      <c r="L368" s="82"/>
      <c r="M368" s="82"/>
      <c r="N368" s="82"/>
      <c r="O368" s="82"/>
      <c r="P368" s="82"/>
      <c r="Q368" s="81"/>
      <c r="R368" s="65"/>
      <c r="S368" s="85"/>
    </row>
    <row r="369" spans="1:19" s="181" customFormat="1" ht="11.1" customHeight="1" x14ac:dyDescent="0.25">
      <c r="A369" s="59"/>
      <c r="B369" s="225" t="s">
        <v>446</v>
      </c>
      <c r="C369" s="226"/>
      <c r="D369" s="56" t="s">
        <v>28</v>
      </c>
      <c r="E369" s="57" t="s">
        <v>434</v>
      </c>
      <c r="F369" s="57" t="s">
        <v>435</v>
      </c>
      <c r="G369" s="57" t="s">
        <v>436</v>
      </c>
      <c r="H369" s="57" t="s">
        <v>437</v>
      </c>
      <c r="I369" s="57" t="s">
        <v>438</v>
      </c>
      <c r="J369" s="57" t="s">
        <v>439</v>
      </c>
      <c r="K369" s="57" t="s">
        <v>440</v>
      </c>
      <c r="L369" s="57" t="s">
        <v>441</v>
      </c>
      <c r="M369" s="57" t="s">
        <v>442</v>
      </c>
      <c r="N369" s="57" t="s">
        <v>443</v>
      </c>
      <c r="O369" s="57" t="s">
        <v>444</v>
      </c>
      <c r="P369" s="57" t="s">
        <v>445</v>
      </c>
      <c r="Q369" s="15"/>
      <c r="R369" s="150" t="s">
        <v>41</v>
      </c>
      <c r="S369" s="58"/>
    </row>
    <row r="370" spans="1:19" s="181" customFormat="1" ht="11.1" customHeight="1" x14ac:dyDescent="0.25">
      <c r="A370" s="59"/>
      <c r="B370" s="227"/>
      <c r="C370" s="228"/>
      <c r="D370" s="56" t="s">
        <v>42</v>
      </c>
      <c r="E370" s="60"/>
      <c r="F370" s="60">
        <v>35</v>
      </c>
      <c r="G370" s="60">
        <v>20</v>
      </c>
      <c r="H370" s="60">
        <v>10</v>
      </c>
      <c r="I370" s="60">
        <v>15</v>
      </c>
      <c r="J370" s="60">
        <v>5</v>
      </c>
      <c r="K370" s="60">
        <v>20</v>
      </c>
      <c r="L370" s="60">
        <v>20</v>
      </c>
      <c r="M370" s="60">
        <v>20</v>
      </c>
      <c r="N370" s="60">
        <v>20</v>
      </c>
      <c r="O370" s="60">
        <v>20</v>
      </c>
      <c r="P370" s="60">
        <v>10</v>
      </c>
      <c r="Q370" s="15"/>
      <c r="R370" s="60">
        <f>AVERAGE(E370:P370)</f>
        <v>17.727272727272727</v>
      </c>
      <c r="S370" s="61" t="s">
        <v>43</v>
      </c>
    </row>
    <row r="371" spans="1:19" s="181" customFormat="1" ht="11.1" customHeight="1" x14ac:dyDescent="0.25">
      <c r="A371" s="59"/>
      <c r="B371" s="229"/>
      <c r="C371" s="230"/>
      <c r="D371" s="56" t="s">
        <v>44</v>
      </c>
      <c r="E371" s="62" t="s">
        <v>45</v>
      </c>
      <c r="F371" s="62" t="s">
        <v>83</v>
      </c>
      <c r="G371" s="62" t="s">
        <v>121</v>
      </c>
      <c r="H371" s="62" t="s">
        <v>449</v>
      </c>
      <c r="I371" s="62" t="s">
        <v>83</v>
      </c>
      <c r="J371" s="63" t="s">
        <v>83</v>
      </c>
      <c r="K371" s="62" t="s">
        <v>121</v>
      </c>
      <c r="L371" s="63" t="s">
        <v>121</v>
      </c>
      <c r="M371" s="63" t="s">
        <v>121</v>
      </c>
      <c r="N371" s="63" t="s">
        <v>448</v>
      </c>
      <c r="O371" s="63" t="s">
        <v>448</v>
      </c>
      <c r="P371" s="63" t="s">
        <v>448</v>
      </c>
      <c r="Q371" s="64"/>
      <c r="R371" s="60">
        <f>AVERAGE(E370:J370)</f>
        <v>17</v>
      </c>
      <c r="S371" s="61" t="s">
        <v>46</v>
      </c>
    </row>
    <row r="372" spans="1:19" s="185" customFormat="1" ht="11.1" customHeight="1" x14ac:dyDescent="0.25">
      <c r="A372" s="59"/>
      <c r="B372" s="189"/>
      <c r="C372" s="189"/>
      <c r="D372" s="59"/>
      <c r="E372" s="82"/>
      <c r="F372" s="82"/>
      <c r="G372" s="82"/>
      <c r="H372" s="82"/>
      <c r="I372" s="82"/>
      <c r="J372" s="83"/>
      <c r="K372" s="82"/>
      <c r="L372" s="83"/>
      <c r="M372" s="83"/>
      <c r="N372" s="83"/>
      <c r="O372" s="83"/>
      <c r="P372" s="83"/>
      <c r="Q372" s="81"/>
      <c r="R372" s="65"/>
      <c r="S372" s="85"/>
    </row>
    <row r="373" spans="1:19" s="188" customFormat="1" ht="11.1" customHeight="1" x14ac:dyDescent="0.25">
      <c r="A373" s="59"/>
      <c r="B373" s="225" t="s">
        <v>465</v>
      </c>
      <c r="C373" s="226"/>
      <c r="D373" s="56" t="s">
        <v>28</v>
      </c>
      <c r="E373" s="57" t="s">
        <v>466</v>
      </c>
      <c r="F373" s="57" t="s">
        <v>467</v>
      </c>
      <c r="G373" s="57" t="s">
        <v>468</v>
      </c>
      <c r="H373" s="57" t="s">
        <v>469</v>
      </c>
      <c r="I373" s="57" t="s">
        <v>470</v>
      </c>
      <c r="J373" s="57" t="s">
        <v>471</v>
      </c>
      <c r="K373" s="57" t="s">
        <v>472</v>
      </c>
      <c r="L373" s="57" t="s">
        <v>473</v>
      </c>
      <c r="M373" s="57" t="s">
        <v>474</v>
      </c>
      <c r="N373" s="57" t="s">
        <v>475</v>
      </c>
      <c r="O373" s="57" t="s">
        <v>476</v>
      </c>
      <c r="P373" s="57" t="s">
        <v>477</v>
      </c>
      <c r="Q373" s="15"/>
      <c r="R373" s="150" t="s">
        <v>41</v>
      </c>
      <c r="S373" s="58"/>
    </row>
    <row r="374" spans="1:19" s="188" customFormat="1" ht="11.1" customHeight="1" x14ac:dyDescent="0.25">
      <c r="A374" s="59"/>
      <c r="B374" s="227"/>
      <c r="C374" s="228"/>
      <c r="D374" s="56" t="s">
        <v>42</v>
      </c>
      <c r="E374" s="60"/>
      <c r="F374" s="60"/>
      <c r="G374" s="60">
        <v>40</v>
      </c>
      <c r="H374" s="60">
        <v>40</v>
      </c>
      <c r="I374" s="60">
        <v>40</v>
      </c>
      <c r="J374" s="60">
        <v>40</v>
      </c>
      <c r="K374" s="60">
        <v>30</v>
      </c>
      <c r="L374" s="60">
        <v>30</v>
      </c>
      <c r="M374" s="60">
        <v>40</v>
      </c>
      <c r="N374" s="60">
        <v>40</v>
      </c>
      <c r="O374" s="60">
        <v>45</v>
      </c>
      <c r="P374" s="60">
        <v>40</v>
      </c>
      <c r="Q374" s="15"/>
      <c r="R374" s="60">
        <f>AVERAGE(E374:P374)</f>
        <v>38.5</v>
      </c>
      <c r="S374" s="61" t="s">
        <v>43</v>
      </c>
    </row>
    <row r="375" spans="1:19" s="188" customFormat="1" ht="11.1" customHeight="1" x14ac:dyDescent="0.25">
      <c r="A375" s="59"/>
      <c r="B375" s="229"/>
      <c r="C375" s="230"/>
      <c r="D375" s="56" t="s">
        <v>44</v>
      </c>
      <c r="E375" s="62" t="s">
        <v>45</v>
      </c>
      <c r="F375" s="62" t="s">
        <v>45</v>
      </c>
      <c r="G375" s="62" t="s">
        <v>293</v>
      </c>
      <c r="H375" s="62" t="s">
        <v>83</v>
      </c>
      <c r="I375" s="62" t="s">
        <v>83</v>
      </c>
      <c r="J375" s="63" t="s">
        <v>83</v>
      </c>
      <c r="K375" s="62" t="s">
        <v>83</v>
      </c>
      <c r="L375" s="63" t="s">
        <v>121</v>
      </c>
      <c r="M375" s="63" t="s">
        <v>121</v>
      </c>
      <c r="N375" s="63" t="s">
        <v>121</v>
      </c>
      <c r="O375" s="63" t="s">
        <v>83</v>
      </c>
      <c r="P375" s="63" t="s">
        <v>83</v>
      </c>
      <c r="Q375" s="64"/>
      <c r="R375" s="60">
        <f>AVERAGE(E374:J374)</f>
        <v>40</v>
      </c>
      <c r="S375" s="61" t="s">
        <v>46</v>
      </c>
    </row>
    <row r="376" spans="1:19" s="185" customFormat="1" ht="11.1" customHeight="1" x14ac:dyDescent="0.25">
      <c r="A376" s="59"/>
      <c r="B376" s="182"/>
      <c r="C376" s="182"/>
      <c r="D376" s="59"/>
      <c r="E376" s="82"/>
      <c r="F376" s="82"/>
      <c r="G376" s="82"/>
      <c r="H376" s="82"/>
      <c r="I376" s="82"/>
      <c r="J376" s="83"/>
      <c r="K376" s="82"/>
      <c r="L376" s="82"/>
      <c r="M376" s="82"/>
      <c r="N376" s="82"/>
      <c r="O376" s="82"/>
      <c r="P376" s="82"/>
      <c r="Q376" s="81"/>
      <c r="R376" s="65"/>
      <c r="S376" s="85"/>
    </row>
    <row r="378" spans="1:19" ht="20.100000000000001" customHeight="1" x14ac:dyDescent="0.25">
      <c r="A378" s="9" t="s">
        <v>215</v>
      </c>
      <c r="B378" s="10"/>
    </row>
    <row r="379" spans="1:19" ht="15" customHeight="1" x14ac:dyDescent="0.25">
      <c r="A379" s="215" t="s">
        <v>351</v>
      </c>
      <c r="B379" s="215"/>
      <c r="D379" s="14" t="s">
        <v>26</v>
      </c>
    </row>
    <row r="380" spans="1:19" ht="11.1" customHeight="1" x14ac:dyDescent="0.25">
      <c r="A380" s="15"/>
      <c r="B380" s="73"/>
      <c r="C380" s="73"/>
      <c r="D380" s="102" t="s">
        <v>199</v>
      </c>
      <c r="E380" s="73"/>
      <c r="F380" s="73"/>
      <c r="G380" s="73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54"/>
    </row>
    <row r="381" spans="1:19" ht="11.1" customHeight="1" x14ac:dyDescent="0.25">
      <c r="A381" s="55"/>
      <c r="B381" s="225" t="s">
        <v>116</v>
      </c>
      <c r="C381" s="226"/>
      <c r="D381" s="56" t="s">
        <v>28</v>
      </c>
      <c r="E381" s="57" t="s">
        <v>47</v>
      </c>
      <c r="F381" s="57" t="s">
        <v>48</v>
      </c>
      <c r="G381" s="57" t="s">
        <v>49</v>
      </c>
      <c r="H381" s="57" t="s">
        <v>50</v>
      </c>
      <c r="I381" s="57" t="s">
        <v>51</v>
      </c>
      <c r="J381" s="57" t="s">
        <v>52</v>
      </c>
      <c r="K381" s="57" t="s">
        <v>53</v>
      </c>
      <c r="L381" s="57" t="s">
        <v>54</v>
      </c>
      <c r="M381" s="57" t="s">
        <v>55</v>
      </c>
      <c r="N381" s="57" t="s">
        <v>56</v>
      </c>
      <c r="O381" s="57" t="s">
        <v>57</v>
      </c>
      <c r="P381" s="57" t="s">
        <v>58</v>
      </c>
      <c r="Q381" s="15"/>
      <c r="R381" s="57" t="s">
        <v>41</v>
      </c>
      <c r="S381" s="58"/>
    </row>
    <row r="382" spans="1:19" ht="11.1" customHeight="1" x14ac:dyDescent="0.25">
      <c r="A382" s="59"/>
      <c r="B382" s="227"/>
      <c r="C382" s="228"/>
      <c r="D382" s="56" t="s">
        <v>42</v>
      </c>
      <c r="E382" s="60"/>
      <c r="F382" s="60"/>
      <c r="G382" s="60"/>
      <c r="H382" s="60"/>
      <c r="I382" s="60"/>
      <c r="J382" s="60">
        <v>45</v>
      </c>
      <c r="K382" s="60">
        <v>40</v>
      </c>
      <c r="L382" s="60"/>
      <c r="M382" s="60">
        <v>40</v>
      </c>
      <c r="N382" s="60">
        <v>50</v>
      </c>
      <c r="O382" s="60">
        <v>50</v>
      </c>
      <c r="P382" s="60"/>
      <c r="Q382" s="15"/>
      <c r="R382" s="60">
        <f>AVERAGE(E382:P382)</f>
        <v>45</v>
      </c>
      <c r="S382" s="61" t="s">
        <v>43</v>
      </c>
    </row>
    <row r="383" spans="1:19" ht="11.1" customHeight="1" x14ac:dyDescent="0.25">
      <c r="A383" s="59"/>
      <c r="B383" s="229"/>
      <c r="C383" s="230"/>
      <c r="D383" s="56" t="s">
        <v>44</v>
      </c>
      <c r="E383" s="62"/>
      <c r="F383" s="62"/>
      <c r="G383" s="62"/>
      <c r="H383" s="62"/>
      <c r="I383" s="62"/>
      <c r="J383" s="63"/>
      <c r="K383" s="63"/>
      <c r="L383" s="63" t="s">
        <v>176</v>
      </c>
      <c r="M383" s="63"/>
      <c r="N383" s="63"/>
      <c r="O383" s="63"/>
      <c r="P383" s="63"/>
      <c r="Q383" s="64"/>
      <c r="R383" s="60">
        <f>AVERAGE(E382:J382)</f>
        <v>45</v>
      </c>
      <c r="S383" s="61" t="s">
        <v>46</v>
      </c>
    </row>
    <row r="384" spans="1:19" ht="11.1" customHeight="1" x14ac:dyDescent="0.25">
      <c r="A384" s="59"/>
      <c r="B384" s="59"/>
      <c r="C384" s="59"/>
      <c r="D384" s="66" t="s">
        <v>199</v>
      </c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15"/>
      <c r="P384" s="15"/>
      <c r="Q384" s="15"/>
      <c r="R384" s="15"/>
      <c r="S384" s="54"/>
    </row>
    <row r="385" spans="1:19" ht="11.1" customHeight="1" x14ac:dyDescent="0.25">
      <c r="A385" s="55"/>
      <c r="B385" s="225" t="s">
        <v>117</v>
      </c>
      <c r="C385" s="226"/>
      <c r="D385" s="56" t="s">
        <v>28</v>
      </c>
      <c r="E385" s="57" t="s">
        <v>47</v>
      </c>
      <c r="F385" s="57" t="s">
        <v>48</v>
      </c>
      <c r="G385" s="57" t="s">
        <v>49</v>
      </c>
      <c r="H385" s="57" t="s">
        <v>50</v>
      </c>
      <c r="I385" s="57" t="s">
        <v>51</v>
      </c>
      <c r="J385" s="57" t="s">
        <v>52</v>
      </c>
      <c r="K385" s="57" t="s">
        <v>53</v>
      </c>
      <c r="L385" s="57" t="s">
        <v>54</v>
      </c>
      <c r="M385" s="57" t="s">
        <v>55</v>
      </c>
      <c r="N385" s="57" t="s">
        <v>56</v>
      </c>
      <c r="O385" s="57" t="s">
        <v>57</v>
      </c>
      <c r="P385" s="57" t="s">
        <v>58</v>
      </c>
      <c r="Q385" s="15"/>
      <c r="R385" s="57" t="s">
        <v>41</v>
      </c>
      <c r="S385" s="58"/>
    </row>
    <row r="386" spans="1:19" ht="11.1" customHeight="1" x14ac:dyDescent="0.25">
      <c r="A386" s="59"/>
      <c r="B386" s="227"/>
      <c r="C386" s="228"/>
      <c r="D386" s="56" t="s">
        <v>42</v>
      </c>
      <c r="E386" s="60"/>
      <c r="F386" s="60"/>
      <c r="G386" s="60">
        <v>60</v>
      </c>
      <c r="H386" s="60">
        <v>40</v>
      </c>
      <c r="I386" s="60">
        <v>35</v>
      </c>
      <c r="J386" s="60">
        <v>130</v>
      </c>
      <c r="K386" s="60">
        <v>150</v>
      </c>
      <c r="L386" s="60">
        <v>40</v>
      </c>
      <c r="M386" s="60">
        <v>60</v>
      </c>
      <c r="N386" s="60">
        <v>80</v>
      </c>
      <c r="O386" s="60">
        <v>50</v>
      </c>
      <c r="P386" s="60"/>
      <c r="Q386" s="15"/>
      <c r="R386" s="60">
        <f>AVERAGE(E386:P386)</f>
        <v>71.666666666666671</v>
      </c>
      <c r="S386" s="61" t="s">
        <v>43</v>
      </c>
    </row>
    <row r="387" spans="1:19" ht="11.1" customHeight="1" x14ac:dyDescent="0.25">
      <c r="A387" s="59"/>
      <c r="B387" s="229"/>
      <c r="C387" s="230"/>
      <c r="D387" s="56" t="s">
        <v>44</v>
      </c>
      <c r="E387" s="62" t="s">
        <v>45</v>
      </c>
      <c r="F387" s="62" t="s">
        <v>45</v>
      </c>
      <c r="G387" s="62"/>
      <c r="H387" s="62"/>
      <c r="I387" s="62"/>
      <c r="J387" s="63"/>
      <c r="K387" s="63"/>
      <c r="L387" s="63"/>
      <c r="M387" s="63"/>
      <c r="N387" s="63"/>
      <c r="O387" s="63"/>
      <c r="P387" s="63" t="s">
        <v>45</v>
      </c>
      <c r="Q387" s="64"/>
      <c r="R387" s="60">
        <f>AVERAGE(E386:J386)</f>
        <v>66.25</v>
      </c>
      <c r="S387" s="61" t="s">
        <v>46</v>
      </c>
    </row>
    <row r="388" spans="1:19" ht="11.1" customHeight="1" x14ac:dyDescent="0.25">
      <c r="A388" s="59"/>
      <c r="B388" s="52"/>
      <c r="C388" s="15"/>
      <c r="D388" s="66" t="s">
        <v>199</v>
      </c>
      <c r="E388" s="66"/>
      <c r="F388" s="66"/>
      <c r="G388" s="61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54"/>
    </row>
    <row r="389" spans="1:19" ht="11.1" customHeight="1" x14ac:dyDescent="0.25">
      <c r="A389" s="55"/>
      <c r="B389" s="225" t="s">
        <v>118</v>
      </c>
      <c r="C389" s="226"/>
      <c r="D389" s="56" t="s">
        <v>28</v>
      </c>
      <c r="E389" s="57" t="s">
        <v>60</v>
      </c>
      <c r="F389" s="57" t="s">
        <v>61</v>
      </c>
      <c r="G389" s="57" t="s">
        <v>62</v>
      </c>
      <c r="H389" s="57" t="s">
        <v>63</v>
      </c>
      <c r="I389" s="57" t="s">
        <v>64</v>
      </c>
      <c r="J389" s="57" t="s">
        <v>65</v>
      </c>
      <c r="K389" s="57" t="s">
        <v>66</v>
      </c>
      <c r="L389" s="57" t="s">
        <v>67</v>
      </c>
      <c r="M389" s="57" t="s">
        <v>68</v>
      </c>
      <c r="N389" s="57" t="s">
        <v>56</v>
      </c>
      <c r="O389" s="57" t="s">
        <v>69</v>
      </c>
      <c r="P389" s="57" t="s">
        <v>70</v>
      </c>
      <c r="Q389" s="15"/>
      <c r="R389" s="57" t="s">
        <v>41</v>
      </c>
      <c r="S389" s="58"/>
    </row>
    <row r="390" spans="1:19" ht="11.1" customHeight="1" x14ac:dyDescent="0.25">
      <c r="A390" s="59"/>
      <c r="B390" s="227"/>
      <c r="C390" s="228"/>
      <c r="D390" s="56" t="s">
        <v>42</v>
      </c>
      <c r="E390" s="60"/>
      <c r="F390" s="60"/>
      <c r="G390" s="60">
        <v>80</v>
      </c>
      <c r="H390" s="60">
        <v>70</v>
      </c>
      <c r="I390" s="60">
        <v>70</v>
      </c>
      <c r="J390" s="60" t="s">
        <v>16</v>
      </c>
      <c r="K390" s="60">
        <v>50</v>
      </c>
      <c r="L390" s="60">
        <v>50</v>
      </c>
      <c r="M390" s="60">
        <v>70</v>
      </c>
      <c r="N390" s="60">
        <v>90</v>
      </c>
      <c r="O390" s="60" t="s">
        <v>16</v>
      </c>
      <c r="P390" s="60"/>
      <c r="Q390" s="15"/>
      <c r="R390" s="60">
        <f>AVERAGE(E390:P390)</f>
        <v>68.571428571428569</v>
      </c>
      <c r="S390" s="61" t="s">
        <v>43</v>
      </c>
    </row>
    <row r="391" spans="1:19" ht="11.1" customHeight="1" x14ac:dyDescent="0.25">
      <c r="A391" s="59"/>
      <c r="B391" s="229"/>
      <c r="C391" s="230"/>
      <c r="D391" s="56" t="s">
        <v>44</v>
      </c>
      <c r="E391" s="62" t="s">
        <v>45</v>
      </c>
      <c r="F391" s="62" t="s">
        <v>45</v>
      </c>
      <c r="G391" s="62"/>
      <c r="H391" s="62"/>
      <c r="I391" s="62"/>
      <c r="J391" s="63"/>
      <c r="K391" s="63"/>
      <c r="L391" s="63"/>
      <c r="M391" s="63"/>
      <c r="N391" s="63"/>
      <c r="O391" s="63"/>
      <c r="P391" s="63" t="s">
        <v>45</v>
      </c>
      <c r="Q391" s="64"/>
      <c r="R391" s="60">
        <f>AVERAGE(E390:J390)</f>
        <v>73.333333333333329</v>
      </c>
      <c r="S391" s="61" t="s">
        <v>46</v>
      </c>
    </row>
    <row r="392" spans="1:19" ht="11.1" customHeight="1" x14ac:dyDescent="0.25">
      <c r="A392" s="59"/>
      <c r="B392" s="55"/>
      <c r="C392" s="59"/>
      <c r="D392" s="59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59"/>
      <c r="R392" s="59"/>
      <c r="S392" s="66"/>
    </row>
    <row r="393" spans="1:19" ht="11.1" customHeight="1" x14ac:dyDescent="0.25">
      <c r="A393" s="55"/>
      <c r="B393" s="225" t="s">
        <v>119</v>
      </c>
      <c r="C393" s="226"/>
      <c r="D393" s="56" t="s">
        <v>28</v>
      </c>
      <c r="E393" s="57" t="s">
        <v>71</v>
      </c>
      <c r="F393" s="57" t="s">
        <v>72</v>
      </c>
      <c r="G393" s="57" t="s">
        <v>73</v>
      </c>
      <c r="H393" s="57" t="s">
        <v>74</v>
      </c>
      <c r="I393" s="57" t="s">
        <v>75</v>
      </c>
      <c r="J393" s="57" t="s">
        <v>76</v>
      </c>
      <c r="K393" s="57" t="s">
        <v>77</v>
      </c>
      <c r="L393" s="57" t="s">
        <v>78</v>
      </c>
      <c r="M393" s="57" t="s">
        <v>79</v>
      </c>
      <c r="N393" s="57" t="s">
        <v>80</v>
      </c>
      <c r="O393" s="57" t="s">
        <v>81</v>
      </c>
      <c r="P393" s="57" t="s">
        <v>82</v>
      </c>
      <c r="Q393" s="15"/>
      <c r="R393" s="57" t="s">
        <v>41</v>
      </c>
      <c r="S393" s="58"/>
    </row>
    <row r="394" spans="1:19" ht="11.1" customHeight="1" x14ac:dyDescent="0.25">
      <c r="A394" s="59"/>
      <c r="B394" s="227"/>
      <c r="C394" s="228"/>
      <c r="D394" s="56" t="s">
        <v>42</v>
      </c>
      <c r="E394" s="60"/>
      <c r="F394" s="60"/>
      <c r="G394" s="60">
        <v>50</v>
      </c>
      <c r="H394" s="60">
        <v>60</v>
      </c>
      <c r="I394" s="60">
        <v>60</v>
      </c>
      <c r="J394" s="60">
        <v>70</v>
      </c>
      <c r="K394" s="60">
        <v>80</v>
      </c>
      <c r="L394" s="60">
        <v>70</v>
      </c>
      <c r="M394" s="60">
        <v>60</v>
      </c>
      <c r="N394" s="60">
        <v>150</v>
      </c>
      <c r="O394" s="60">
        <v>140</v>
      </c>
      <c r="P394" s="60"/>
      <c r="Q394" s="15"/>
      <c r="R394" s="60">
        <f>AVERAGE(E394:P394)</f>
        <v>82.222222222222229</v>
      </c>
      <c r="S394" s="61" t="s">
        <v>43</v>
      </c>
    </row>
    <row r="395" spans="1:19" ht="11.1" customHeight="1" x14ac:dyDescent="0.25">
      <c r="A395" s="59"/>
      <c r="B395" s="229"/>
      <c r="C395" s="230"/>
      <c r="D395" s="56" t="s">
        <v>44</v>
      </c>
      <c r="E395" s="62" t="s">
        <v>45</v>
      </c>
      <c r="F395" s="62" t="s">
        <v>45</v>
      </c>
      <c r="G395" s="62"/>
      <c r="H395" s="62"/>
      <c r="I395" s="62"/>
      <c r="J395" s="63" t="s">
        <v>121</v>
      </c>
      <c r="K395" s="63" t="s">
        <v>121</v>
      </c>
      <c r="L395" s="63" t="s">
        <v>121</v>
      </c>
      <c r="M395" s="63" t="s">
        <v>293</v>
      </c>
      <c r="N395" s="63" t="s">
        <v>121</v>
      </c>
      <c r="O395" s="63" t="s">
        <v>97</v>
      </c>
      <c r="P395" s="63" t="s">
        <v>45</v>
      </c>
      <c r="Q395" s="64"/>
      <c r="R395" s="60">
        <f>AVERAGE(E394:J394)</f>
        <v>60</v>
      </c>
      <c r="S395" s="61" t="s">
        <v>46</v>
      </c>
    </row>
    <row r="396" spans="1:19" ht="11.1" customHeight="1" x14ac:dyDescent="0.25">
      <c r="A396" s="59"/>
      <c r="B396" s="55"/>
      <c r="C396" s="59"/>
      <c r="D396" s="59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59"/>
      <c r="R396" s="59"/>
      <c r="S396" s="66"/>
    </row>
    <row r="397" spans="1:19" ht="11.1" customHeight="1" x14ac:dyDescent="0.25">
      <c r="A397" s="55"/>
      <c r="B397" s="225" t="s">
        <v>122</v>
      </c>
      <c r="C397" s="226"/>
      <c r="D397" s="56" t="s">
        <v>28</v>
      </c>
      <c r="E397" s="57" t="s">
        <v>85</v>
      </c>
      <c r="F397" s="57" t="s">
        <v>86</v>
      </c>
      <c r="G397" s="57" t="s">
        <v>87</v>
      </c>
      <c r="H397" s="57" t="s">
        <v>88</v>
      </c>
      <c r="I397" s="57" t="s">
        <v>89</v>
      </c>
      <c r="J397" s="57" t="s">
        <v>90</v>
      </c>
      <c r="K397" s="57" t="s">
        <v>91</v>
      </c>
      <c r="L397" s="57" t="s">
        <v>92</v>
      </c>
      <c r="M397" s="57" t="s">
        <v>93</v>
      </c>
      <c r="N397" s="57" t="s">
        <v>94</v>
      </c>
      <c r="O397" s="57" t="s">
        <v>95</v>
      </c>
      <c r="P397" s="57" t="s">
        <v>96</v>
      </c>
      <c r="Q397" s="15"/>
      <c r="R397" s="57" t="s">
        <v>41</v>
      </c>
      <c r="S397" s="58"/>
    </row>
    <row r="398" spans="1:19" ht="11.1" customHeight="1" x14ac:dyDescent="0.25">
      <c r="A398" s="59"/>
      <c r="B398" s="227"/>
      <c r="C398" s="228"/>
      <c r="D398" s="56" t="s">
        <v>42</v>
      </c>
      <c r="E398" s="60">
        <v>110</v>
      </c>
      <c r="F398" s="60"/>
      <c r="G398" s="60">
        <v>70</v>
      </c>
      <c r="H398" s="60">
        <v>50</v>
      </c>
      <c r="I398" s="60">
        <v>30</v>
      </c>
      <c r="J398" s="60">
        <v>30</v>
      </c>
      <c r="K398" s="60" t="s">
        <v>16</v>
      </c>
      <c r="L398" s="60">
        <v>40</v>
      </c>
      <c r="M398" s="60">
        <v>30</v>
      </c>
      <c r="N398" s="60">
        <v>60</v>
      </c>
      <c r="O398" s="60">
        <v>70</v>
      </c>
      <c r="P398" s="60"/>
      <c r="Q398" s="15"/>
      <c r="R398" s="60">
        <f>AVERAGE(E398:P398)</f>
        <v>54.444444444444443</v>
      </c>
      <c r="S398" s="61" t="s">
        <v>43</v>
      </c>
    </row>
    <row r="399" spans="1:19" ht="11.1" customHeight="1" x14ac:dyDescent="0.25">
      <c r="A399" s="59"/>
      <c r="B399" s="229"/>
      <c r="C399" s="230"/>
      <c r="D399" s="56" t="s">
        <v>44</v>
      </c>
      <c r="E399" s="62" t="s">
        <v>97</v>
      </c>
      <c r="F399" s="63" t="s">
        <v>45</v>
      </c>
      <c r="G399" s="62" t="s">
        <v>83</v>
      </c>
      <c r="H399" s="62" t="s">
        <v>121</v>
      </c>
      <c r="I399" s="62" t="s">
        <v>98</v>
      </c>
      <c r="J399" s="63" t="s">
        <v>98</v>
      </c>
      <c r="K399" s="63" t="s">
        <v>16</v>
      </c>
      <c r="L399" s="63" t="s">
        <v>98</v>
      </c>
      <c r="M399" s="63" t="s">
        <v>98</v>
      </c>
      <c r="N399" s="63" t="s">
        <v>121</v>
      </c>
      <c r="O399" s="63" t="s">
        <v>177</v>
      </c>
      <c r="P399" s="63" t="s">
        <v>45</v>
      </c>
      <c r="Q399" s="64"/>
      <c r="R399" s="60">
        <f>AVERAGE(E398:J398)</f>
        <v>58</v>
      </c>
      <c r="S399" s="61" t="s">
        <v>46</v>
      </c>
    </row>
    <row r="400" spans="1:19" ht="11.1" customHeight="1" x14ac:dyDescent="0.25">
      <c r="A400" s="59"/>
      <c r="B400" s="15"/>
      <c r="C400" s="15"/>
      <c r="D400" s="15"/>
      <c r="E400" s="15"/>
      <c r="F400" s="15"/>
      <c r="G400" s="161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11.1" customHeight="1" x14ac:dyDescent="0.25">
      <c r="A401" s="55"/>
      <c r="B401" s="225" t="s">
        <v>128</v>
      </c>
      <c r="C401" s="226"/>
      <c r="D401" s="56" t="s">
        <v>28</v>
      </c>
      <c r="E401" s="57" t="s">
        <v>124</v>
      </c>
      <c r="F401" s="57" t="s">
        <v>125</v>
      </c>
      <c r="G401" s="57" t="s">
        <v>126</v>
      </c>
      <c r="H401" s="57" t="s">
        <v>127</v>
      </c>
      <c r="I401" s="57" t="s">
        <v>129</v>
      </c>
      <c r="J401" s="57" t="s">
        <v>130</v>
      </c>
      <c r="K401" s="57" t="s">
        <v>131</v>
      </c>
      <c r="L401" s="57" t="s">
        <v>132</v>
      </c>
      <c r="M401" s="57" t="s">
        <v>133</v>
      </c>
      <c r="N401" s="57" t="s">
        <v>134</v>
      </c>
      <c r="O401" s="57" t="s">
        <v>135</v>
      </c>
      <c r="P401" s="57" t="s">
        <v>136</v>
      </c>
      <c r="Q401" s="15"/>
      <c r="R401" s="57" t="s">
        <v>41</v>
      </c>
      <c r="S401" s="58"/>
    </row>
    <row r="402" spans="1:19" ht="11.1" customHeight="1" x14ac:dyDescent="0.25">
      <c r="A402" s="59"/>
      <c r="B402" s="227"/>
      <c r="C402" s="228"/>
      <c r="D402" s="56" t="s">
        <v>42</v>
      </c>
      <c r="E402" s="60"/>
      <c r="F402" s="62"/>
      <c r="G402" s="60">
        <v>55</v>
      </c>
      <c r="H402" s="60">
        <v>110</v>
      </c>
      <c r="I402" s="60">
        <v>90</v>
      </c>
      <c r="J402" s="60" t="s">
        <v>16</v>
      </c>
      <c r="K402" s="60">
        <v>40</v>
      </c>
      <c r="L402" s="60">
        <v>15</v>
      </c>
      <c r="M402" s="60">
        <v>20</v>
      </c>
      <c r="N402" s="60">
        <v>80</v>
      </c>
      <c r="O402" s="60" t="s">
        <v>16</v>
      </c>
      <c r="P402" s="60"/>
      <c r="Q402" s="15"/>
      <c r="R402" s="60">
        <f>AVERAGE(E402:P402)</f>
        <v>58.571428571428569</v>
      </c>
      <c r="S402" s="61" t="s">
        <v>43</v>
      </c>
    </row>
    <row r="403" spans="1:19" ht="11.1" customHeight="1" x14ac:dyDescent="0.25">
      <c r="A403" s="59"/>
      <c r="B403" s="229"/>
      <c r="C403" s="230"/>
      <c r="D403" s="56" t="s">
        <v>44</v>
      </c>
      <c r="E403" s="63" t="s">
        <v>45</v>
      </c>
      <c r="F403" s="63" t="s">
        <v>45</v>
      </c>
      <c r="G403" s="62" t="s">
        <v>98</v>
      </c>
      <c r="H403" s="62" t="s">
        <v>97</v>
      </c>
      <c r="I403" s="63" t="s">
        <v>97</v>
      </c>
      <c r="J403" s="63" t="s">
        <v>16</v>
      </c>
      <c r="K403" s="62" t="s">
        <v>98</v>
      </c>
      <c r="L403" s="62" t="s">
        <v>98</v>
      </c>
      <c r="M403" s="62" t="s">
        <v>98</v>
      </c>
      <c r="N403" s="63" t="s">
        <v>97</v>
      </c>
      <c r="O403" s="63" t="s">
        <v>16</v>
      </c>
      <c r="P403" s="63" t="s">
        <v>45</v>
      </c>
      <c r="Q403" s="64"/>
      <c r="R403" s="60">
        <f>AVERAGE(E402:J402)</f>
        <v>85</v>
      </c>
      <c r="S403" s="61" t="s">
        <v>46</v>
      </c>
    </row>
    <row r="404" spans="1:19" ht="11.1" customHeight="1" x14ac:dyDescent="0.25">
      <c r="A404" s="59"/>
      <c r="B404" s="15"/>
      <c r="C404" s="15"/>
      <c r="D404" s="15"/>
      <c r="E404" s="15"/>
      <c r="F404" s="15"/>
      <c r="G404" s="161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11.1" customHeight="1" x14ac:dyDescent="0.25">
      <c r="A405" s="55"/>
      <c r="B405" s="225" t="s">
        <v>295</v>
      </c>
      <c r="C405" s="226"/>
      <c r="D405" s="56" t="s">
        <v>28</v>
      </c>
      <c r="E405" s="57" t="s">
        <v>296</v>
      </c>
      <c r="F405" s="57" t="s">
        <v>297</v>
      </c>
      <c r="G405" s="57" t="s">
        <v>298</v>
      </c>
      <c r="H405" s="57" t="s">
        <v>299</v>
      </c>
      <c r="I405" s="57" t="s">
        <v>300</v>
      </c>
      <c r="J405" s="57" t="s">
        <v>301</v>
      </c>
      <c r="K405" s="57" t="s">
        <v>302</v>
      </c>
      <c r="L405" s="57" t="s">
        <v>303</v>
      </c>
      <c r="M405" s="57" t="s">
        <v>304</v>
      </c>
      <c r="N405" s="57" t="s">
        <v>305</v>
      </c>
      <c r="O405" s="57" t="s">
        <v>306</v>
      </c>
      <c r="P405" s="57" t="s">
        <v>307</v>
      </c>
      <c r="Q405" s="15"/>
      <c r="R405" s="57" t="s">
        <v>41</v>
      </c>
      <c r="S405" s="58"/>
    </row>
    <row r="406" spans="1:19" ht="11.1" customHeight="1" x14ac:dyDescent="0.25">
      <c r="A406" s="59"/>
      <c r="B406" s="227"/>
      <c r="C406" s="228"/>
      <c r="D406" s="56" t="s">
        <v>42</v>
      </c>
      <c r="E406" s="60">
        <v>60</v>
      </c>
      <c r="F406" s="60">
        <v>87</v>
      </c>
      <c r="G406" s="60">
        <v>35</v>
      </c>
      <c r="H406" s="60">
        <v>45</v>
      </c>
      <c r="I406" s="60">
        <v>60</v>
      </c>
      <c r="J406" s="60">
        <v>50</v>
      </c>
      <c r="K406" s="60">
        <v>34</v>
      </c>
      <c r="L406" s="60">
        <v>35</v>
      </c>
      <c r="M406" s="60">
        <v>71</v>
      </c>
      <c r="N406" s="60"/>
      <c r="O406" s="60">
        <v>60</v>
      </c>
      <c r="P406" s="60">
        <v>60</v>
      </c>
      <c r="Q406" s="15"/>
      <c r="R406" s="60">
        <f>AVERAGE(E406:P406)</f>
        <v>54.272727272727273</v>
      </c>
      <c r="S406" s="61" t="s">
        <v>43</v>
      </c>
    </row>
    <row r="407" spans="1:19" ht="11.1" customHeight="1" x14ac:dyDescent="0.25">
      <c r="A407" s="59"/>
      <c r="B407" s="229"/>
      <c r="C407" s="230"/>
      <c r="D407" s="56" t="s">
        <v>44</v>
      </c>
      <c r="E407" s="62" t="s">
        <v>98</v>
      </c>
      <c r="F407" s="62" t="s">
        <v>97</v>
      </c>
      <c r="G407" s="62" t="s">
        <v>98</v>
      </c>
      <c r="H407" s="62" t="s">
        <v>98</v>
      </c>
      <c r="I407" s="62" t="s">
        <v>98</v>
      </c>
      <c r="J407" s="63" t="s">
        <v>98</v>
      </c>
      <c r="K407" s="62" t="s">
        <v>98</v>
      </c>
      <c r="L407" s="62" t="s">
        <v>98</v>
      </c>
      <c r="M407" s="62" t="s">
        <v>98</v>
      </c>
      <c r="N407" s="62" t="s">
        <v>59</v>
      </c>
      <c r="O407" s="62" t="s">
        <v>98</v>
      </c>
      <c r="P407" s="62" t="s">
        <v>98</v>
      </c>
      <c r="Q407" s="64"/>
      <c r="R407" s="60">
        <f>AVERAGE(E406:J406)</f>
        <v>56.166666666666664</v>
      </c>
      <c r="S407" s="61" t="s">
        <v>46</v>
      </c>
    </row>
    <row r="408" spans="1:19" s="178" customFormat="1" ht="11.1" customHeight="1" x14ac:dyDescent="0.25">
      <c r="A408" s="59"/>
      <c r="B408" s="15"/>
      <c r="C408" s="15"/>
      <c r="D408" s="15"/>
      <c r="E408" s="15"/>
      <c r="F408" s="15"/>
      <c r="G408" s="161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s="178" customFormat="1" ht="11.1" customHeight="1" x14ac:dyDescent="0.25">
      <c r="A409" s="59"/>
      <c r="B409" s="231" t="s">
        <v>408</v>
      </c>
      <c r="C409" s="231"/>
      <c r="D409" s="56" t="s">
        <v>28</v>
      </c>
      <c r="E409" s="57" t="s">
        <v>411</v>
      </c>
      <c r="F409" s="57" t="s">
        <v>412</v>
      </c>
      <c r="G409" s="57" t="s">
        <v>413</v>
      </c>
      <c r="H409" s="57" t="s">
        <v>414</v>
      </c>
      <c r="I409" s="57" t="s">
        <v>415</v>
      </c>
      <c r="J409" s="57" t="s">
        <v>416</v>
      </c>
      <c r="K409" s="57" t="s">
        <v>417</v>
      </c>
      <c r="L409" s="57" t="s">
        <v>418</v>
      </c>
      <c r="M409" s="57" t="s">
        <v>419</v>
      </c>
      <c r="N409" s="57" t="s">
        <v>420</v>
      </c>
      <c r="O409" s="57" t="s">
        <v>421</v>
      </c>
      <c r="P409" s="57" t="s">
        <v>422</v>
      </c>
      <c r="Q409" s="15"/>
      <c r="R409" s="150" t="s">
        <v>41</v>
      </c>
      <c r="S409" s="58"/>
    </row>
    <row r="410" spans="1:19" s="178" customFormat="1" ht="11.1" customHeight="1" x14ac:dyDescent="0.25">
      <c r="A410" s="59"/>
      <c r="B410" s="231"/>
      <c r="C410" s="231"/>
      <c r="D410" s="56" t="s">
        <v>42</v>
      </c>
      <c r="E410" s="60"/>
      <c r="F410" s="60">
        <v>90</v>
      </c>
      <c r="G410" s="60">
        <v>70</v>
      </c>
      <c r="H410" s="60">
        <v>60</v>
      </c>
      <c r="I410" s="60">
        <v>100</v>
      </c>
      <c r="J410" s="60">
        <v>140</v>
      </c>
      <c r="K410" s="60">
        <v>20</v>
      </c>
      <c r="L410" s="60">
        <v>45</v>
      </c>
      <c r="M410" s="60">
        <v>55</v>
      </c>
      <c r="N410" s="60">
        <v>50</v>
      </c>
      <c r="O410" s="60">
        <v>160</v>
      </c>
      <c r="P410" s="60">
        <v>80</v>
      </c>
      <c r="Q410" s="15"/>
      <c r="R410" s="60">
        <f>AVERAGE(E410:P410)</f>
        <v>79.090909090909093</v>
      </c>
      <c r="S410" s="61" t="s">
        <v>43</v>
      </c>
    </row>
    <row r="411" spans="1:19" s="178" customFormat="1" ht="10.5" customHeight="1" x14ac:dyDescent="0.25">
      <c r="A411" s="59"/>
      <c r="B411" s="231"/>
      <c r="C411" s="231"/>
      <c r="D411" s="56" t="s">
        <v>44</v>
      </c>
      <c r="E411" s="62" t="s">
        <v>45</v>
      </c>
      <c r="F411" s="62" t="s">
        <v>177</v>
      </c>
      <c r="G411" s="62" t="s">
        <v>98</v>
      </c>
      <c r="H411" s="62" t="s">
        <v>98</v>
      </c>
      <c r="I411" s="62" t="s">
        <v>177</v>
      </c>
      <c r="J411" s="63" t="s">
        <v>177</v>
      </c>
      <c r="K411" s="62" t="s">
        <v>98</v>
      </c>
      <c r="L411" s="62" t="s">
        <v>98</v>
      </c>
      <c r="M411" s="62" t="s">
        <v>98</v>
      </c>
      <c r="N411" s="62" t="s">
        <v>98</v>
      </c>
      <c r="O411" s="62" t="s">
        <v>97</v>
      </c>
      <c r="P411" s="62" t="s">
        <v>97</v>
      </c>
      <c r="Q411" s="64"/>
      <c r="R411" s="60">
        <f>AVERAGE(E410:J410)</f>
        <v>92</v>
      </c>
      <c r="S411" s="61" t="s">
        <v>46</v>
      </c>
    </row>
    <row r="412" spans="1:19" s="185" customFormat="1" ht="10.5" customHeight="1" x14ac:dyDescent="0.25">
      <c r="A412" s="59"/>
      <c r="B412" s="182"/>
      <c r="C412" s="182"/>
      <c r="D412" s="59"/>
      <c r="E412" s="82"/>
      <c r="F412" s="82"/>
      <c r="G412" s="82"/>
      <c r="H412" s="82"/>
      <c r="I412" s="82"/>
      <c r="J412" s="83"/>
      <c r="K412" s="82"/>
      <c r="L412" s="82"/>
      <c r="M412" s="82"/>
      <c r="N412" s="82"/>
      <c r="O412" s="82"/>
      <c r="P412" s="82"/>
      <c r="Q412" s="81"/>
      <c r="R412" s="65"/>
      <c r="S412" s="85"/>
    </row>
    <row r="413" spans="1:19" s="181" customFormat="1" ht="10.5" customHeight="1" x14ac:dyDescent="0.25">
      <c r="A413" s="59"/>
      <c r="B413" s="225" t="s">
        <v>446</v>
      </c>
      <c r="C413" s="226"/>
      <c r="D413" s="56" t="s">
        <v>28</v>
      </c>
      <c r="E413" s="57" t="s">
        <v>434</v>
      </c>
      <c r="F413" s="57" t="s">
        <v>435</v>
      </c>
      <c r="G413" s="57" t="s">
        <v>436</v>
      </c>
      <c r="H413" s="57" t="s">
        <v>437</v>
      </c>
      <c r="I413" s="57" t="s">
        <v>438</v>
      </c>
      <c r="J413" s="57" t="s">
        <v>439</v>
      </c>
      <c r="K413" s="57" t="s">
        <v>440</v>
      </c>
      <c r="L413" s="57" t="s">
        <v>441</v>
      </c>
      <c r="M413" s="57" t="s">
        <v>442</v>
      </c>
      <c r="N413" s="57" t="s">
        <v>443</v>
      </c>
      <c r="O413" s="57" t="s">
        <v>444</v>
      </c>
      <c r="P413" s="57" t="s">
        <v>445</v>
      </c>
      <c r="Q413" s="15"/>
      <c r="R413" s="150" t="s">
        <v>41</v>
      </c>
      <c r="S413" s="58"/>
    </row>
    <row r="414" spans="1:19" s="181" customFormat="1" ht="10.5" customHeight="1" x14ac:dyDescent="0.25">
      <c r="A414" s="59"/>
      <c r="B414" s="227"/>
      <c r="C414" s="228"/>
      <c r="D414" s="56" t="s">
        <v>42</v>
      </c>
      <c r="E414" s="60"/>
      <c r="F414" s="60">
        <v>70</v>
      </c>
      <c r="G414" s="60">
        <v>80</v>
      </c>
      <c r="H414" s="60">
        <v>270</v>
      </c>
      <c r="I414" s="60">
        <v>200</v>
      </c>
      <c r="J414" s="60">
        <v>200</v>
      </c>
      <c r="K414" s="60">
        <v>130</v>
      </c>
      <c r="L414" s="60">
        <v>90</v>
      </c>
      <c r="M414" s="60">
        <v>35</v>
      </c>
      <c r="N414" s="60">
        <v>50</v>
      </c>
      <c r="O414" s="60">
        <v>75</v>
      </c>
      <c r="P414" s="60">
        <v>80</v>
      </c>
      <c r="Q414" s="15"/>
      <c r="R414" s="60">
        <f>AVERAGE(E414:P414)</f>
        <v>116.36363636363636</v>
      </c>
      <c r="S414" s="61" t="s">
        <v>43</v>
      </c>
    </row>
    <row r="415" spans="1:19" s="181" customFormat="1" ht="10.5" customHeight="1" x14ac:dyDescent="0.25">
      <c r="A415" s="59"/>
      <c r="B415" s="229"/>
      <c r="C415" s="230"/>
      <c r="D415" s="56" t="s">
        <v>44</v>
      </c>
      <c r="E415" s="62" t="s">
        <v>45</v>
      </c>
      <c r="F415" s="62" t="s">
        <v>98</v>
      </c>
      <c r="G415" s="62" t="s">
        <v>83</v>
      </c>
      <c r="H415" s="62" t="s">
        <v>97</v>
      </c>
      <c r="I415" s="62" t="s">
        <v>97</v>
      </c>
      <c r="J415" s="63" t="s">
        <v>97</v>
      </c>
      <c r="K415" s="62" t="s">
        <v>97</v>
      </c>
      <c r="L415" s="63" t="s">
        <v>97</v>
      </c>
      <c r="M415" s="63" t="s">
        <v>98</v>
      </c>
      <c r="N415" s="63" t="s">
        <v>98</v>
      </c>
      <c r="O415" s="63" t="s">
        <v>97</v>
      </c>
      <c r="P415" s="63" t="s">
        <v>98</v>
      </c>
      <c r="Q415" s="64"/>
      <c r="R415" s="60">
        <f>AVERAGE(E414:J414)</f>
        <v>164</v>
      </c>
      <c r="S415" s="61" t="s">
        <v>46</v>
      </c>
    </row>
    <row r="416" spans="1:19" s="185" customFormat="1" ht="10.5" customHeight="1" x14ac:dyDescent="0.25">
      <c r="A416" s="59"/>
      <c r="B416" s="189"/>
      <c r="C416" s="189"/>
      <c r="D416" s="59"/>
      <c r="E416" s="82"/>
      <c r="F416" s="82"/>
      <c r="G416" s="82"/>
      <c r="H416" s="82"/>
      <c r="I416" s="82"/>
      <c r="J416" s="83"/>
      <c r="K416" s="82"/>
      <c r="L416" s="83"/>
      <c r="M416" s="83"/>
      <c r="N416" s="83"/>
      <c r="O416" s="83"/>
      <c r="P416" s="83"/>
      <c r="Q416" s="81"/>
      <c r="R416" s="65"/>
      <c r="S416" s="85"/>
    </row>
    <row r="417" spans="1:19" s="188" customFormat="1" ht="10.5" customHeight="1" x14ac:dyDescent="0.25">
      <c r="A417" s="59"/>
      <c r="B417" s="225" t="s">
        <v>465</v>
      </c>
      <c r="C417" s="226"/>
      <c r="D417" s="56" t="s">
        <v>28</v>
      </c>
      <c r="E417" s="57" t="s">
        <v>466</v>
      </c>
      <c r="F417" s="57" t="s">
        <v>467</v>
      </c>
      <c r="G417" s="57" t="s">
        <v>468</v>
      </c>
      <c r="H417" s="57" t="s">
        <v>469</v>
      </c>
      <c r="I417" s="57" t="s">
        <v>470</v>
      </c>
      <c r="J417" s="57" t="s">
        <v>471</v>
      </c>
      <c r="K417" s="57" t="s">
        <v>472</v>
      </c>
      <c r="L417" s="57" t="s">
        <v>473</v>
      </c>
      <c r="M417" s="57" t="s">
        <v>474</v>
      </c>
      <c r="N417" s="57" t="s">
        <v>475</v>
      </c>
      <c r="O417" s="57" t="s">
        <v>476</v>
      </c>
      <c r="P417" s="57" t="s">
        <v>477</v>
      </c>
      <c r="Q417" s="15"/>
      <c r="R417" s="150" t="s">
        <v>41</v>
      </c>
      <c r="S417" s="58"/>
    </row>
    <row r="418" spans="1:19" s="188" customFormat="1" ht="10.5" customHeight="1" x14ac:dyDescent="0.25">
      <c r="A418" s="59"/>
      <c r="B418" s="227"/>
      <c r="C418" s="228"/>
      <c r="D418" s="56" t="s">
        <v>42</v>
      </c>
      <c r="E418" s="60"/>
      <c r="F418" s="60">
        <v>70</v>
      </c>
      <c r="G418" s="60">
        <v>50</v>
      </c>
      <c r="H418" s="60">
        <v>45</v>
      </c>
      <c r="I418" s="60">
        <v>110</v>
      </c>
      <c r="J418" s="60">
        <v>80</v>
      </c>
      <c r="K418" s="60">
        <v>35</v>
      </c>
      <c r="L418" s="60">
        <v>20</v>
      </c>
      <c r="M418" s="60">
        <v>30</v>
      </c>
      <c r="N418" s="60">
        <v>40</v>
      </c>
      <c r="O418" s="60">
        <v>30</v>
      </c>
      <c r="P418" s="60"/>
      <c r="Q418" s="15"/>
      <c r="R418" s="60">
        <f>AVERAGE(E418:P418)</f>
        <v>51</v>
      </c>
      <c r="S418" s="61" t="s">
        <v>43</v>
      </c>
    </row>
    <row r="419" spans="1:19" s="188" customFormat="1" ht="10.5" customHeight="1" x14ac:dyDescent="0.25">
      <c r="A419" s="59"/>
      <c r="B419" s="229"/>
      <c r="C419" s="230"/>
      <c r="D419" s="56" t="s">
        <v>44</v>
      </c>
      <c r="E419" s="62" t="s">
        <v>45</v>
      </c>
      <c r="F419" s="62" t="s">
        <v>97</v>
      </c>
      <c r="G419" s="62" t="s">
        <v>290</v>
      </c>
      <c r="H419" s="62" t="s">
        <v>98</v>
      </c>
      <c r="I419" s="62" t="s">
        <v>97</v>
      </c>
      <c r="J419" s="63" t="s">
        <v>121</v>
      </c>
      <c r="K419" s="62" t="s">
        <v>121</v>
      </c>
      <c r="L419" s="63" t="s">
        <v>121</v>
      </c>
      <c r="M419" s="63" t="s">
        <v>121</v>
      </c>
      <c r="N419" s="63" t="s">
        <v>121</v>
      </c>
      <c r="O419" s="63" t="s">
        <v>83</v>
      </c>
      <c r="P419" s="63" t="s">
        <v>45</v>
      </c>
      <c r="Q419" s="64"/>
      <c r="R419" s="60">
        <f>AVERAGE(E418:J418)</f>
        <v>71</v>
      </c>
      <c r="S419" s="61" t="s">
        <v>46</v>
      </c>
    </row>
    <row r="420" spans="1:19" s="185" customFormat="1" ht="11.1" customHeight="1" x14ac:dyDescent="0.25">
      <c r="A420" s="59"/>
      <c r="B420" s="182"/>
      <c r="C420" s="182"/>
      <c r="D420" s="59"/>
      <c r="E420" s="82"/>
      <c r="F420" s="82"/>
      <c r="G420" s="82"/>
      <c r="H420" s="82"/>
      <c r="I420" s="82"/>
      <c r="J420" s="83"/>
      <c r="K420" s="82"/>
      <c r="L420" s="82"/>
      <c r="M420" s="82"/>
      <c r="N420" s="82"/>
      <c r="O420" s="82"/>
      <c r="P420" s="82"/>
      <c r="Q420" s="81"/>
      <c r="R420" s="65"/>
      <c r="S420" s="85"/>
    </row>
    <row r="422" spans="1:19" ht="20.100000000000001" customHeight="1" x14ac:dyDescent="0.25">
      <c r="A422" s="198" t="s">
        <v>107</v>
      </c>
      <c r="B422" s="198"/>
    </row>
    <row r="423" spans="1:19" ht="15" customHeight="1" x14ac:dyDescent="0.25">
      <c r="A423" s="215" t="s">
        <v>351</v>
      </c>
      <c r="B423" s="215"/>
      <c r="D423" s="14" t="s">
        <v>26</v>
      </c>
    </row>
    <row r="425" spans="1:19" ht="11.1" customHeight="1" x14ac:dyDescent="0.25">
      <c r="B425" s="225" t="s">
        <v>116</v>
      </c>
      <c r="C425" s="226"/>
      <c r="D425" s="56" t="s">
        <v>28</v>
      </c>
      <c r="E425" s="57" t="s">
        <v>29</v>
      </c>
      <c r="F425" s="57" t="s">
        <v>30</v>
      </c>
      <c r="G425" s="57" t="s">
        <v>31</v>
      </c>
      <c r="H425" s="57" t="s">
        <v>32</v>
      </c>
      <c r="I425" s="57" t="s">
        <v>33</v>
      </c>
      <c r="J425" s="57" t="s">
        <v>34</v>
      </c>
      <c r="K425" s="57" t="s">
        <v>35</v>
      </c>
      <c r="L425" s="57" t="s">
        <v>36</v>
      </c>
      <c r="M425" s="57" t="s">
        <v>37</v>
      </c>
      <c r="N425" s="57" t="s">
        <v>38</v>
      </c>
      <c r="O425" s="57" t="s">
        <v>39</v>
      </c>
      <c r="P425" s="57" t="s">
        <v>40</v>
      </c>
      <c r="Q425" s="15"/>
      <c r="R425" s="57" t="s">
        <v>41</v>
      </c>
      <c r="S425" s="58"/>
    </row>
    <row r="426" spans="1:19" ht="11.1" customHeight="1" x14ac:dyDescent="0.25">
      <c r="B426" s="227"/>
      <c r="C426" s="228"/>
      <c r="D426" s="56" t="s">
        <v>42</v>
      </c>
      <c r="E426" s="60"/>
      <c r="F426" s="60"/>
      <c r="G426" s="60">
        <v>40</v>
      </c>
      <c r="H426" s="60">
        <v>45</v>
      </c>
      <c r="I426" s="60">
        <v>90</v>
      </c>
      <c r="J426" s="60">
        <v>75</v>
      </c>
      <c r="K426" s="60">
        <v>45</v>
      </c>
      <c r="L426" s="60">
        <v>55</v>
      </c>
      <c r="M426" s="60">
        <v>45</v>
      </c>
      <c r="N426" s="60">
        <v>40</v>
      </c>
      <c r="O426" s="60">
        <v>30</v>
      </c>
      <c r="P426" s="60">
        <v>50</v>
      </c>
      <c r="Q426" s="15"/>
      <c r="R426" s="60">
        <f>AVERAGE(E426:P426)</f>
        <v>51.5</v>
      </c>
      <c r="S426" s="61" t="s">
        <v>43</v>
      </c>
    </row>
    <row r="427" spans="1:19" ht="11.1" customHeight="1" x14ac:dyDescent="0.25">
      <c r="B427" s="229"/>
      <c r="C427" s="230"/>
      <c r="D427" s="56" t="s">
        <v>44</v>
      </c>
      <c r="E427" s="62"/>
      <c r="F427" s="62"/>
      <c r="G427" s="62"/>
      <c r="H427" s="62"/>
      <c r="I427" s="62"/>
      <c r="J427" s="63"/>
      <c r="K427" s="63"/>
      <c r="L427" s="63"/>
      <c r="M427" s="63"/>
      <c r="N427" s="63"/>
      <c r="O427" s="63"/>
      <c r="P427" s="63"/>
      <c r="Q427" s="64"/>
      <c r="R427" s="60">
        <f>AVERAGE(E426:J426)</f>
        <v>62.5</v>
      </c>
      <c r="S427" s="61" t="s">
        <v>46</v>
      </c>
    </row>
    <row r="428" spans="1:19" ht="11.1" customHeight="1" x14ac:dyDescent="0.25">
      <c r="B428" s="59"/>
      <c r="C428" s="59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15"/>
      <c r="P428" s="15"/>
      <c r="Q428" s="15"/>
      <c r="R428" s="15"/>
      <c r="S428" s="54"/>
    </row>
    <row r="429" spans="1:19" ht="11.1" customHeight="1" x14ac:dyDescent="0.25">
      <c r="B429" s="225" t="s">
        <v>117</v>
      </c>
      <c r="C429" s="226"/>
      <c r="D429" s="56" t="s">
        <v>28</v>
      </c>
      <c r="E429" s="57" t="s">
        <v>47</v>
      </c>
      <c r="F429" s="57" t="s">
        <v>48</v>
      </c>
      <c r="G429" s="57" t="s">
        <v>49</v>
      </c>
      <c r="H429" s="57" t="s">
        <v>50</v>
      </c>
      <c r="I429" s="57" t="s">
        <v>51</v>
      </c>
      <c r="J429" s="57" t="s">
        <v>52</v>
      </c>
      <c r="K429" s="57" t="s">
        <v>53</v>
      </c>
      <c r="L429" s="57" t="s">
        <v>54</v>
      </c>
      <c r="M429" s="57" t="s">
        <v>55</v>
      </c>
      <c r="N429" s="57" t="s">
        <v>56</v>
      </c>
      <c r="O429" s="57" t="s">
        <v>57</v>
      </c>
      <c r="P429" s="57" t="s">
        <v>58</v>
      </c>
      <c r="Q429" s="15"/>
      <c r="R429" s="57" t="s">
        <v>41</v>
      </c>
      <c r="S429" s="58"/>
    </row>
    <row r="430" spans="1:19" ht="11.1" customHeight="1" x14ac:dyDescent="0.25">
      <c r="B430" s="227"/>
      <c r="C430" s="228"/>
      <c r="D430" s="56" t="s">
        <v>42</v>
      </c>
      <c r="E430" s="60"/>
      <c r="F430" s="60"/>
      <c r="G430" s="60">
        <v>50</v>
      </c>
      <c r="H430" s="60">
        <v>50</v>
      </c>
      <c r="I430" s="60">
        <v>50</v>
      </c>
      <c r="J430" s="60">
        <v>40</v>
      </c>
      <c r="K430" s="60">
        <v>50</v>
      </c>
      <c r="L430" s="60">
        <v>40</v>
      </c>
      <c r="M430" s="60">
        <v>30</v>
      </c>
      <c r="N430" s="60">
        <v>40</v>
      </c>
      <c r="O430" s="60">
        <v>40</v>
      </c>
      <c r="P430" s="60">
        <v>50</v>
      </c>
      <c r="Q430" s="15"/>
      <c r="R430" s="60">
        <f>AVERAGE(E430:P430)</f>
        <v>44</v>
      </c>
      <c r="S430" s="61" t="s">
        <v>43</v>
      </c>
    </row>
    <row r="431" spans="1:19" ht="11.1" customHeight="1" x14ac:dyDescent="0.25">
      <c r="B431" s="229"/>
      <c r="C431" s="230"/>
      <c r="D431" s="56" t="s">
        <v>44</v>
      </c>
      <c r="E431" s="62" t="s">
        <v>45</v>
      </c>
      <c r="F431" s="62" t="s">
        <v>45</v>
      </c>
      <c r="G431" s="62"/>
      <c r="H431" s="62"/>
      <c r="I431" s="62"/>
      <c r="J431" s="63"/>
      <c r="K431" s="63"/>
      <c r="L431" s="63"/>
      <c r="M431" s="63"/>
      <c r="N431" s="63"/>
      <c r="O431" s="63"/>
      <c r="P431" s="63"/>
      <c r="Q431" s="64"/>
      <c r="R431" s="60">
        <f>AVERAGE(E430:J430)</f>
        <v>47.5</v>
      </c>
      <c r="S431" s="61" t="s">
        <v>46</v>
      </c>
    </row>
    <row r="432" spans="1:19" ht="11.1" customHeight="1" x14ac:dyDescent="0.25">
      <c r="B432" s="52"/>
      <c r="C432" s="15"/>
      <c r="D432" s="66"/>
      <c r="E432" s="66"/>
      <c r="F432" s="66"/>
      <c r="G432" s="61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54"/>
    </row>
    <row r="433" spans="2:19" ht="11.1" customHeight="1" x14ac:dyDescent="0.25">
      <c r="B433" s="225" t="s">
        <v>118</v>
      </c>
      <c r="C433" s="226"/>
      <c r="D433" s="56" t="s">
        <v>28</v>
      </c>
      <c r="E433" s="57" t="s">
        <v>60</v>
      </c>
      <c r="F433" s="57" t="s">
        <v>61</v>
      </c>
      <c r="G433" s="57" t="s">
        <v>62</v>
      </c>
      <c r="H433" s="57" t="s">
        <v>63</v>
      </c>
      <c r="I433" s="57" t="s">
        <v>64</v>
      </c>
      <c r="J433" s="57" t="s">
        <v>65</v>
      </c>
      <c r="K433" s="57" t="s">
        <v>66</v>
      </c>
      <c r="L433" s="57" t="s">
        <v>67</v>
      </c>
      <c r="M433" s="57" t="s">
        <v>68</v>
      </c>
      <c r="N433" s="57" t="s">
        <v>56</v>
      </c>
      <c r="O433" s="57" t="s">
        <v>69</v>
      </c>
      <c r="P433" s="57" t="s">
        <v>70</v>
      </c>
      <c r="Q433" s="15"/>
      <c r="R433" s="57" t="s">
        <v>41</v>
      </c>
      <c r="S433" s="58"/>
    </row>
    <row r="434" spans="2:19" ht="11.1" customHeight="1" x14ac:dyDescent="0.25">
      <c r="B434" s="227"/>
      <c r="C434" s="228"/>
      <c r="D434" s="56" t="s">
        <v>42</v>
      </c>
      <c r="E434" s="60"/>
      <c r="F434" s="60"/>
      <c r="G434" s="60"/>
      <c r="H434" s="60">
        <v>80</v>
      </c>
      <c r="I434" s="60">
        <v>40</v>
      </c>
      <c r="J434" s="60">
        <v>60</v>
      </c>
      <c r="K434" s="60">
        <v>35</v>
      </c>
      <c r="L434" s="60">
        <v>60</v>
      </c>
      <c r="M434" s="60">
        <v>70</v>
      </c>
      <c r="N434" s="60">
        <v>80</v>
      </c>
      <c r="O434" s="60">
        <v>80</v>
      </c>
      <c r="P434" s="60"/>
      <c r="Q434" s="15"/>
      <c r="R434" s="60">
        <f>AVERAGE(E434:P434)</f>
        <v>63.125</v>
      </c>
      <c r="S434" s="61" t="s">
        <v>43</v>
      </c>
    </row>
    <row r="435" spans="2:19" ht="11.1" customHeight="1" x14ac:dyDescent="0.25">
      <c r="B435" s="229"/>
      <c r="C435" s="230"/>
      <c r="D435" s="56" t="s">
        <v>44</v>
      </c>
      <c r="E435" s="62" t="s">
        <v>45</v>
      </c>
      <c r="F435" s="62" t="s">
        <v>45</v>
      </c>
      <c r="G435" s="62" t="s">
        <v>45</v>
      </c>
      <c r="H435" s="62"/>
      <c r="I435" s="62"/>
      <c r="J435" s="63"/>
      <c r="K435" s="63"/>
      <c r="L435" s="63"/>
      <c r="M435" s="63"/>
      <c r="N435" s="63"/>
      <c r="O435" s="63"/>
      <c r="P435" s="63" t="s">
        <v>45</v>
      </c>
      <c r="Q435" s="64"/>
      <c r="R435" s="60">
        <f>AVERAGE(E434:J434)</f>
        <v>60</v>
      </c>
      <c r="S435" s="61" t="s">
        <v>46</v>
      </c>
    </row>
    <row r="436" spans="2:19" ht="11.1" customHeight="1" x14ac:dyDescent="0.25">
      <c r="B436" s="55"/>
      <c r="C436" s="59"/>
      <c r="D436" s="59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59"/>
      <c r="R436" s="59"/>
      <c r="S436" s="59"/>
    </row>
    <row r="437" spans="2:19" ht="11.1" customHeight="1" x14ac:dyDescent="0.25">
      <c r="B437" s="225" t="s">
        <v>119</v>
      </c>
      <c r="C437" s="226"/>
      <c r="D437" s="56" t="s">
        <v>28</v>
      </c>
      <c r="E437" s="57" t="s">
        <v>71</v>
      </c>
      <c r="F437" s="57" t="s">
        <v>72</v>
      </c>
      <c r="G437" s="57" t="s">
        <v>73</v>
      </c>
      <c r="H437" s="57" t="s">
        <v>74</v>
      </c>
      <c r="I437" s="57" t="s">
        <v>75</v>
      </c>
      <c r="J437" s="57" t="s">
        <v>76</v>
      </c>
      <c r="K437" s="57" t="s">
        <v>77</v>
      </c>
      <c r="L437" s="57" t="s">
        <v>78</v>
      </c>
      <c r="M437" s="57" t="s">
        <v>79</v>
      </c>
      <c r="N437" s="57" t="s">
        <v>80</v>
      </c>
      <c r="O437" s="57" t="s">
        <v>81</v>
      </c>
      <c r="P437" s="57" t="s">
        <v>82</v>
      </c>
      <c r="Q437" s="15"/>
      <c r="R437" s="57" t="s">
        <v>41</v>
      </c>
      <c r="S437" s="58"/>
    </row>
    <row r="438" spans="2:19" ht="11.1" customHeight="1" x14ac:dyDescent="0.25">
      <c r="B438" s="227"/>
      <c r="C438" s="228"/>
      <c r="D438" s="56" t="s">
        <v>42</v>
      </c>
      <c r="E438" s="60">
        <v>60</v>
      </c>
      <c r="F438" s="60"/>
      <c r="G438" s="60">
        <v>50</v>
      </c>
      <c r="H438" s="60">
        <v>50</v>
      </c>
      <c r="I438" s="60">
        <v>40</v>
      </c>
      <c r="J438" s="60">
        <v>40</v>
      </c>
      <c r="K438" s="60">
        <v>50</v>
      </c>
      <c r="L438" s="60">
        <v>50</v>
      </c>
      <c r="M438" s="60">
        <v>50</v>
      </c>
      <c r="N438" s="60">
        <v>40</v>
      </c>
      <c r="O438" s="60">
        <v>50</v>
      </c>
      <c r="P438" s="60">
        <v>55</v>
      </c>
      <c r="Q438" s="15"/>
      <c r="R438" s="60">
        <f>AVERAGE(E438:P438)</f>
        <v>48.636363636363633</v>
      </c>
      <c r="S438" s="61" t="s">
        <v>43</v>
      </c>
    </row>
    <row r="439" spans="2:19" ht="11.1" customHeight="1" x14ac:dyDescent="0.25">
      <c r="B439" s="229"/>
      <c r="C439" s="230"/>
      <c r="D439" s="56" t="s">
        <v>44</v>
      </c>
      <c r="E439" s="62"/>
      <c r="F439" s="62" t="s">
        <v>45</v>
      </c>
      <c r="G439" s="62"/>
      <c r="H439" s="62"/>
      <c r="I439" s="62"/>
      <c r="J439" s="63" t="s">
        <v>83</v>
      </c>
      <c r="K439" s="63" t="s">
        <v>289</v>
      </c>
      <c r="L439" s="63" t="s">
        <v>289</v>
      </c>
      <c r="M439" s="63" t="s">
        <v>289</v>
      </c>
      <c r="N439" s="63" t="s">
        <v>83</v>
      </c>
      <c r="O439" s="63" t="s">
        <v>83</v>
      </c>
      <c r="P439" s="63" t="s">
        <v>83</v>
      </c>
      <c r="Q439" s="64"/>
      <c r="R439" s="60">
        <f>AVERAGE(E438:J438)</f>
        <v>48</v>
      </c>
      <c r="S439" s="61" t="s">
        <v>46</v>
      </c>
    </row>
    <row r="440" spans="2:19" ht="11.1" customHeight="1" x14ac:dyDescent="0.25">
      <c r="B440" s="55"/>
      <c r="C440" s="59"/>
      <c r="D440" s="59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59"/>
      <c r="R440" s="59"/>
      <c r="S440" s="59"/>
    </row>
    <row r="441" spans="2:19" ht="11.1" customHeight="1" x14ac:dyDescent="0.25">
      <c r="B441" s="225" t="s">
        <v>122</v>
      </c>
      <c r="C441" s="226"/>
      <c r="D441" s="56" t="s">
        <v>28</v>
      </c>
      <c r="E441" s="57" t="s">
        <v>85</v>
      </c>
      <c r="F441" s="57" t="s">
        <v>86</v>
      </c>
      <c r="G441" s="57" t="s">
        <v>87</v>
      </c>
      <c r="H441" s="57" t="s">
        <v>88</v>
      </c>
      <c r="I441" s="57" t="s">
        <v>89</v>
      </c>
      <c r="J441" s="57" t="s">
        <v>90</v>
      </c>
      <c r="K441" s="57" t="s">
        <v>91</v>
      </c>
      <c r="L441" s="57" t="s">
        <v>92</v>
      </c>
      <c r="M441" s="57" t="s">
        <v>93</v>
      </c>
      <c r="N441" s="57" t="s">
        <v>94</v>
      </c>
      <c r="O441" s="57" t="s">
        <v>95</v>
      </c>
      <c r="P441" s="57" t="s">
        <v>96</v>
      </c>
      <c r="Q441" s="15"/>
      <c r="R441" s="57" t="s">
        <v>41</v>
      </c>
      <c r="S441" s="58"/>
    </row>
    <row r="442" spans="2:19" ht="11.1" customHeight="1" x14ac:dyDescent="0.25">
      <c r="B442" s="227"/>
      <c r="C442" s="228"/>
      <c r="D442" s="56" t="s">
        <v>42</v>
      </c>
      <c r="E442" s="60"/>
      <c r="F442" s="60"/>
      <c r="G442" s="60">
        <v>50</v>
      </c>
      <c r="H442" s="60"/>
      <c r="I442" s="60"/>
      <c r="J442" s="60"/>
      <c r="K442" s="60"/>
      <c r="L442" s="60"/>
      <c r="M442" s="60"/>
      <c r="N442" s="60"/>
      <c r="O442" s="60"/>
      <c r="P442" s="60"/>
      <c r="Q442" s="15"/>
      <c r="R442" s="60">
        <f>AVERAGE(E442:P442)</f>
        <v>50</v>
      </c>
      <c r="S442" s="61" t="s">
        <v>43</v>
      </c>
    </row>
    <row r="443" spans="2:19" ht="11.1" customHeight="1" x14ac:dyDescent="0.25">
      <c r="B443" s="229"/>
      <c r="C443" s="230"/>
      <c r="D443" s="56" t="s">
        <v>44</v>
      </c>
      <c r="E443" s="62" t="s">
        <v>45</v>
      </c>
      <c r="F443" s="62" t="s">
        <v>45</v>
      </c>
      <c r="G443" s="62"/>
      <c r="H443" s="232" t="s">
        <v>310</v>
      </c>
      <c r="I443" s="233"/>
      <c r="J443" s="233"/>
      <c r="K443" s="233"/>
      <c r="L443" s="233"/>
      <c r="M443" s="233"/>
      <c r="N443" s="233"/>
      <c r="O443" s="233"/>
      <c r="P443" s="234"/>
      <c r="Q443" s="64"/>
      <c r="R443" s="60">
        <f>AVERAGE(E442:J442)</f>
        <v>50</v>
      </c>
      <c r="S443" s="61" t="s">
        <v>46</v>
      </c>
    </row>
    <row r="444" spans="2:19" ht="11.1" customHeight="1" x14ac:dyDescent="0.25">
      <c r="B444" s="15"/>
      <c r="C444" s="15"/>
      <c r="D444" s="15"/>
      <c r="E444" s="15"/>
      <c r="F444" s="15"/>
      <c r="G444" s="161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2:19" ht="11.1" customHeight="1" x14ac:dyDescent="0.25">
      <c r="B445" s="225" t="s">
        <v>128</v>
      </c>
      <c r="C445" s="226"/>
      <c r="D445" s="56" t="s">
        <v>28</v>
      </c>
      <c r="E445" s="57" t="s">
        <v>124</v>
      </c>
      <c r="F445" s="57" t="s">
        <v>125</v>
      </c>
      <c r="G445" s="57" t="s">
        <v>126</v>
      </c>
      <c r="H445" s="57" t="s">
        <v>127</v>
      </c>
      <c r="I445" s="57" t="s">
        <v>129</v>
      </c>
      <c r="J445" s="57" t="s">
        <v>130</v>
      </c>
      <c r="K445" s="57" t="s">
        <v>131</v>
      </c>
      <c r="L445" s="57" t="s">
        <v>132</v>
      </c>
      <c r="M445" s="57" t="s">
        <v>133</v>
      </c>
      <c r="N445" s="57" t="s">
        <v>134</v>
      </c>
      <c r="O445" s="57" t="s">
        <v>135</v>
      </c>
      <c r="P445" s="57" t="s">
        <v>136</v>
      </c>
      <c r="Q445" s="15"/>
      <c r="R445" s="57" t="s">
        <v>41</v>
      </c>
      <c r="S445" s="58"/>
    </row>
    <row r="446" spans="2:19" ht="11.1" customHeight="1" x14ac:dyDescent="0.25">
      <c r="B446" s="227"/>
      <c r="C446" s="228"/>
      <c r="D446" s="56" t="s">
        <v>42</v>
      </c>
      <c r="E446" s="60" t="s">
        <v>16</v>
      </c>
      <c r="F446" s="62" t="s">
        <v>16</v>
      </c>
      <c r="G446" s="60" t="s">
        <v>16</v>
      </c>
      <c r="H446" s="60" t="s">
        <v>16</v>
      </c>
      <c r="I446" s="60" t="s">
        <v>16</v>
      </c>
      <c r="J446" s="60" t="s">
        <v>16</v>
      </c>
      <c r="K446" s="60" t="s">
        <v>16</v>
      </c>
      <c r="L446" s="60" t="s">
        <v>16</v>
      </c>
      <c r="M446" s="60" t="s">
        <v>16</v>
      </c>
      <c r="N446" s="60" t="s">
        <v>16</v>
      </c>
      <c r="O446" s="60" t="s">
        <v>16</v>
      </c>
      <c r="P446" s="60" t="s">
        <v>16</v>
      </c>
      <c r="Q446" s="15"/>
      <c r="R446" s="60" t="s">
        <v>16</v>
      </c>
      <c r="S446" s="61" t="s">
        <v>43</v>
      </c>
    </row>
    <row r="447" spans="2:19" ht="11.1" customHeight="1" x14ac:dyDescent="0.25">
      <c r="B447" s="229"/>
      <c r="C447" s="230"/>
      <c r="D447" s="56" t="s">
        <v>44</v>
      </c>
      <c r="E447" s="232" t="s">
        <v>310</v>
      </c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4"/>
      <c r="Q447" s="64"/>
      <c r="R447" s="60" t="s">
        <v>16</v>
      </c>
      <c r="S447" s="61" t="s">
        <v>46</v>
      </c>
    </row>
    <row r="448" spans="2:19" ht="11.1" customHeight="1" x14ac:dyDescent="0.25">
      <c r="B448" s="15"/>
      <c r="C448" s="15"/>
      <c r="D448" s="15"/>
      <c r="E448" s="15"/>
      <c r="F448" s="15"/>
      <c r="G448" s="161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2:19" ht="11.1" customHeight="1" x14ac:dyDescent="0.25">
      <c r="B449" s="225" t="s">
        <v>295</v>
      </c>
      <c r="C449" s="226"/>
      <c r="D449" s="56" t="s">
        <v>28</v>
      </c>
      <c r="E449" s="57" t="s">
        <v>296</v>
      </c>
      <c r="F449" s="57" t="s">
        <v>297</v>
      </c>
      <c r="G449" s="57" t="s">
        <v>298</v>
      </c>
      <c r="H449" s="57" t="s">
        <v>299</v>
      </c>
      <c r="I449" s="57" t="s">
        <v>300</v>
      </c>
      <c r="J449" s="57" t="s">
        <v>301</v>
      </c>
      <c r="K449" s="57" t="s">
        <v>302</v>
      </c>
      <c r="L449" s="57" t="s">
        <v>303</v>
      </c>
      <c r="M449" s="57" t="s">
        <v>304</v>
      </c>
      <c r="N449" s="57" t="s">
        <v>305</v>
      </c>
      <c r="O449" s="57" t="s">
        <v>306</v>
      </c>
      <c r="P449" s="57" t="s">
        <v>307</v>
      </c>
      <c r="Q449" s="15"/>
      <c r="R449" s="57" t="s">
        <v>41</v>
      </c>
      <c r="S449" s="58"/>
    </row>
    <row r="450" spans="2:19" ht="11.1" customHeight="1" x14ac:dyDescent="0.25">
      <c r="B450" s="227"/>
      <c r="C450" s="228"/>
      <c r="D450" s="56" t="s">
        <v>42</v>
      </c>
      <c r="E450" s="60"/>
      <c r="F450" s="60"/>
      <c r="G450" s="60"/>
      <c r="H450" s="60"/>
      <c r="I450" s="60"/>
      <c r="J450" s="60">
        <v>40</v>
      </c>
      <c r="K450" s="60">
        <v>45</v>
      </c>
      <c r="L450" s="60">
        <v>50</v>
      </c>
      <c r="M450" s="60">
        <v>45</v>
      </c>
      <c r="N450" s="60">
        <v>50</v>
      </c>
      <c r="O450" s="60">
        <v>50</v>
      </c>
      <c r="P450" s="60">
        <v>50</v>
      </c>
      <c r="Q450" s="15"/>
      <c r="R450" s="60">
        <f>AVERAGE(E450:P450)</f>
        <v>47.142857142857146</v>
      </c>
      <c r="S450" s="61" t="s">
        <v>43</v>
      </c>
    </row>
    <row r="451" spans="2:19" ht="11.1" customHeight="1" x14ac:dyDescent="0.25">
      <c r="B451" s="229"/>
      <c r="C451" s="230"/>
      <c r="D451" s="56" t="s">
        <v>44</v>
      </c>
      <c r="E451" s="232" t="s">
        <v>310</v>
      </c>
      <c r="F451" s="233"/>
      <c r="G451" s="233"/>
      <c r="H451" s="233"/>
      <c r="I451" s="234"/>
      <c r="J451" s="63" t="s">
        <v>121</v>
      </c>
      <c r="K451" s="62" t="s">
        <v>121</v>
      </c>
      <c r="L451" s="62" t="s">
        <v>293</v>
      </c>
      <c r="M451" s="62" t="s">
        <v>293</v>
      </c>
      <c r="N451" s="62" t="s">
        <v>121</v>
      </c>
      <c r="O451" s="62" t="s">
        <v>121</v>
      </c>
      <c r="P451" s="62" t="s">
        <v>144</v>
      </c>
      <c r="Q451" s="64"/>
      <c r="R451" s="60">
        <f>AVERAGE(E450:J450)</f>
        <v>40</v>
      </c>
      <c r="S451" s="61" t="s">
        <v>46</v>
      </c>
    </row>
    <row r="452" spans="2:19" s="178" customFormat="1" ht="11.1" customHeight="1" x14ac:dyDescent="0.25">
      <c r="B452" s="15"/>
      <c r="C452" s="15"/>
      <c r="D452" s="15"/>
      <c r="E452" s="15"/>
      <c r="F452" s="15"/>
      <c r="G452" s="161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2:19" s="178" customFormat="1" ht="11.1" customHeight="1" x14ac:dyDescent="0.25">
      <c r="B453" s="231" t="s">
        <v>408</v>
      </c>
      <c r="C453" s="231"/>
      <c r="D453" s="56" t="s">
        <v>28</v>
      </c>
      <c r="E453" s="57" t="s">
        <v>411</v>
      </c>
      <c r="F453" s="57" t="s">
        <v>412</v>
      </c>
      <c r="G453" s="57" t="s">
        <v>413</v>
      </c>
      <c r="H453" s="57" t="s">
        <v>414</v>
      </c>
      <c r="I453" s="57" t="s">
        <v>415</v>
      </c>
      <c r="J453" s="57" t="s">
        <v>416</v>
      </c>
      <c r="K453" s="57" t="s">
        <v>417</v>
      </c>
      <c r="L453" s="57" t="s">
        <v>418</v>
      </c>
      <c r="M453" s="57" t="s">
        <v>419</v>
      </c>
      <c r="N453" s="57" t="s">
        <v>420</v>
      </c>
      <c r="O453" s="57" t="s">
        <v>421</v>
      </c>
      <c r="P453" s="57" t="s">
        <v>422</v>
      </c>
      <c r="Q453" s="15"/>
      <c r="R453" s="150" t="s">
        <v>41</v>
      </c>
      <c r="S453" s="58"/>
    </row>
    <row r="454" spans="2:19" s="178" customFormat="1" ht="11.1" customHeight="1" x14ac:dyDescent="0.25">
      <c r="B454" s="231"/>
      <c r="C454" s="231"/>
      <c r="D454" s="56" t="s">
        <v>42</v>
      </c>
      <c r="E454" s="60">
        <v>30</v>
      </c>
      <c r="F454" s="60"/>
      <c r="G454" s="60">
        <v>30</v>
      </c>
      <c r="H454" s="60">
        <v>30</v>
      </c>
      <c r="I454" s="60">
        <v>35</v>
      </c>
      <c r="J454" s="60">
        <v>30</v>
      </c>
      <c r="K454" s="60">
        <v>20</v>
      </c>
      <c r="L454" s="60">
        <v>20</v>
      </c>
      <c r="M454" s="60">
        <v>25</v>
      </c>
      <c r="N454" s="60">
        <v>40</v>
      </c>
      <c r="O454" s="60">
        <v>30</v>
      </c>
      <c r="P454" s="60">
        <v>30</v>
      </c>
      <c r="Q454" s="15"/>
      <c r="R454" s="60">
        <f>AVERAGE(E454:P454)</f>
        <v>29.09090909090909</v>
      </c>
      <c r="S454" s="61" t="s">
        <v>43</v>
      </c>
    </row>
    <row r="455" spans="2:19" s="178" customFormat="1" ht="11.1" customHeight="1" x14ac:dyDescent="0.25">
      <c r="B455" s="231"/>
      <c r="C455" s="231"/>
      <c r="D455" s="56" t="s">
        <v>44</v>
      </c>
      <c r="E455" s="62" t="s">
        <v>144</v>
      </c>
      <c r="F455" s="62" t="s">
        <v>45</v>
      </c>
      <c r="G455" s="62" t="s">
        <v>121</v>
      </c>
      <c r="H455" s="62" t="s">
        <v>121</v>
      </c>
      <c r="I455" s="62" t="s">
        <v>121</v>
      </c>
      <c r="J455" s="63" t="s">
        <v>83</v>
      </c>
      <c r="K455" s="62" t="s">
        <v>121</v>
      </c>
      <c r="L455" s="62" t="s">
        <v>144</v>
      </c>
      <c r="M455" s="62" t="s">
        <v>121</v>
      </c>
      <c r="N455" s="62" t="s">
        <v>121</v>
      </c>
      <c r="O455" s="62" t="s">
        <v>121</v>
      </c>
      <c r="P455" s="62" t="s">
        <v>83</v>
      </c>
      <c r="Q455" s="64"/>
      <c r="R455" s="60">
        <f>AVERAGE(E454:J454)</f>
        <v>31</v>
      </c>
      <c r="S455" s="61" t="s">
        <v>46</v>
      </c>
    </row>
    <row r="456" spans="2:19" s="185" customFormat="1" ht="11.1" customHeight="1" x14ac:dyDescent="0.25">
      <c r="B456" s="182"/>
      <c r="C456" s="182"/>
      <c r="D456" s="59"/>
      <c r="E456" s="82"/>
      <c r="F456" s="82"/>
      <c r="G456" s="82"/>
      <c r="H456" s="82"/>
      <c r="I456" s="82"/>
      <c r="J456" s="83"/>
      <c r="K456" s="82"/>
      <c r="L456" s="82"/>
      <c r="M456" s="82"/>
      <c r="N456" s="82"/>
      <c r="O456" s="82"/>
      <c r="P456" s="82"/>
      <c r="Q456" s="81"/>
      <c r="R456" s="65"/>
      <c r="S456" s="85"/>
    </row>
    <row r="457" spans="2:19" s="181" customFormat="1" ht="11.1" customHeight="1" x14ac:dyDescent="0.25">
      <c r="B457" s="225" t="s">
        <v>446</v>
      </c>
      <c r="C457" s="226"/>
      <c r="D457" s="56" t="s">
        <v>28</v>
      </c>
      <c r="E457" s="57" t="s">
        <v>434</v>
      </c>
      <c r="F457" s="57" t="s">
        <v>435</v>
      </c>
      <c r="G457" s="57" t="s">
        <v>436</v>
      </c>
      <c r="H457" s="57" t="s">
        <v>437</v>
      </c>
      <c r="I457" s="57" t="s">
        <v>438</v>
      </c>
      <c r="J457" s="57" t="s">
        <v>439</v>
      </c>
      <c r="K457" s="57" t="s">
        <v>440</v>
      </c>
      <c r="L457" s="57" t="s">
        <v>441</v>
      </c>
      <c r="M457" s="57" t="s">
        <v>442</v>
      </c>
      <c r="N457" s="57" t="s">
        <v>443</v>
      </c>
      <c r="O457" s="57" t="s">
        <v>444</v>
      </c>
      <c r="P457" s="57" t="s">
        <v>445</v>
      </c>
      <c r="Q457" s="15"/>
      <c r="R457" s="150" t="s">
        <v>41</v>
      </c>
      <c r="S457" s="61"/>
    </row>
    <row r="458" spans="2:19" s="181" customFormat="1" ht="11.1" customHeight="1" x14ac:dyDescent="0.25">
      <c r="B458" s="227"/>
      <c r="C458" s="228"/>
      <c r="D458" s="56" t="s">
        <v>42</v>
      </c>
      <c r="E458" s="60"/>
      <c r="F458" s="60">
        <v>20</v>
      </c>
      <c r="G458" s="60">
        <v>20</v>
      </c>
      <c r="H458" s="60">
        <v>30</v>
      </c>
      <c r="I458" s="60">
        <v>5</v>
      </c>
      <c r="J458" s="60">
        <v>20</v>
      </c>
      <c r="K458" s="60">
        <v>40</v>
      </c>
      <c r="L458" s="60">
        <v>30</v>
      </c>
      <c r="M458" s="60">
        <v>5</v>
      </c>
      <c r="N458" s="60">
        <v>30</v>
      </c>
      <c r="O458" s="60">
        <v>20</v>
      </c>
      <c r="P458" s="60">
        <v>20</v>
      </c>
      <c r="Q458" s="15"/>
      <c r="R458" s="60">
        <f>AVERAGE(E458:P458)</f>
        <v>21.818181818181817</v>
      </c>
      <c r="S458" s="61" t="s">
        <v>43</v>
      </c>
    </row>
    <row r="459" spans="2:19" s="181" customFormat="1" ht="11.1" customHeight="1" x14ac:dyDescent="0.25">
      <c r="B459" s="229"/>
      <c r="C459" s="230"/>
      <c r="D459" s="56" t="s">
        <v>44</v>
      </c>
      <c r="E459" s="62" t="s">
        <v>45</v>
      </c>
      <c r="F459" s="62" t="s">
        <v>293</v>
      </c>
      <c r="G459" s="62" t="s">
        <v>83</v>
      </c>
      <c r="H459" s="62" t="s">
        <v>121</v>
      </c>
      <c r="I459" s="62" t="s">
        <v>83</v>
      </c>
      <c r="J459" s="63" t="s">
        <v>83</v>
      </c>
      <c r="K459" s="62" t="s">
        <v>293</v>
      </c>
      <c r="L459" s="63" t="s">
        <v>293</v>
      </c>
      <c r="M459" s="63" t="s">
        <v>83</v>
      </c>
      <c r="N459" s="63" t="s">
        <v>83</v>
      </c>
      <c r="O459" s="63" t="s">
        <v>83</v>
      </c>
      <c r="P459" s="63" t="s">
        <v>83</v>
      </c>
      <c r="Q459" s="64"/>
      <c r="R459" s="60">
        <f>AVERAGE(E458:J458)</f>
        <v>19</v>
      </c>
      <c r="S459" s="61" t="s">
        <v>46</v>
      </c>
    </row>
    <row r="460" spans="2:19" s="185" customFormat="1" ht="11.1" customHeight="1" x14ac:dyDescent="0.25">
      <c r="B460" s="189"/>
      <c r="C460" s="189"/>
      <c r="D460" s="59"/>
      <c r="E460" s="82"/>
      <c r="F460" s="82"/>
      <c r="G460" s="82"/>
      <c r="H460" s="82"/>
      <c r="I460" s="82"/>
      <c r="J460" s="83"/>
      <c r="K460" s="82"/>
      <c r="L460" s="83"/>
      <c r="M460" s="83"/>
      <c r="N460" s="83"/>
      <c r="O460" s="83"/>
      <c r="P460" s="83"/>
      <c r="Q460" s="81"/>
      <c r="R460" s="65"/>
      <c r="S460" s="85"/>
    </row>
    <row r="461" spans="2:19" s="188" customFormat="1" ht="11.1" customHeight="1" x14ac:dyDescent="0.25">
      <c r="B461" s="225" t="s">
        <v>465</v>
      </c>
      <c r="C461" s="226"/>
      <c r="D461" s="56" t="s">
        <v>28</v>
      </c>
      <c r="E461" s="57" t="s">
        <v>466</v>
      </c>
      <c r="F461" s="57" t="s">
        <v>467</v>
      </c>
      <c r="G461" s="57" t="s">
        <v>468</v>
      </c>
      <c r="H461" s="57" t="s">
        <v>469</v>
      </c>
      <c r="I461" s="57" t="s">
        <v>470</v>
      </c>
      <c r="J461" s="57" t="s">
        <v>471</v>
      </c>
      <c r="K461" s="57" t="s">
        <v>472</v>
      </c>
      <c r="L461" s="57" t="s">
        <v>473</v>
      </c>
      <c r="M461" s="57" t="s">
        <v>474</v>
      </c>
      <c r="N461" s="57" t="s">
        <v>475</v>
      </c>
      <c r="O461" s="57" t="s">
        <v>476</v>
      </c>
      <c r="P461" s="57" t="s">
        <v>477</v>
      </c>
      <c r="Q461" s="15"/>
      <c r="R461" s="150" t="s">
        <v>41</v>
      </c>
      <c r="S461" s="61"/>
    </row>
    <row r="462" spans="2:19" s="188" customFormat="1" ht="11.1" customHeight="1" x14ac:dyDescent="0.25">
      <c r="B462" s="227"/>
      <c r="C462" s="228"/>
      <c r="D462" s="56" t="s">
        <v>42</v>
      </c>
      <c r="E462" s="60"/>
      <c r="F462" s="60"/>
      <c r="G462" s="60">
        <v>40</v>
      </c>
      <c r="H462" s="60">
        <v>30</v>
      </c>
      <c r="I462" s="60">
        <v>35</v>
      </c>
      <c r="J462" s="60">
        <v>40</v>
      </c>
      <c r="K462" s="60">
        <v>40</v>
      </c>
      <c r="L462" s="60">
        <v>40</v>
      </c>
      <c r="M462" s="60">
        <v>40</v>
      </c>
      <c r="N462" s="60">
        <v>45</v>
      </c>
      <c r="O462" s="60">
        <v>40</v>
      </c>
      <c r="P462" s="60">
        <v>45</v>
      </c>
      <c r="Q462" s="15"/>
      <c r="R462" s="60">
        <f>AVERAGE(E462:P462)</f>
        <v>39.5</v>
      </c>
      <c r="S462" s="61" t="s">
        <v>43</v>
      </c>
    </row>
    <row r="463" spans="2:19" s="188" customFormat="1" ht="11.1" customHeight="1" x14ac:dyDescent="0.25">
      <c r="B463" s="229"/>
      <c r="C463" s="230"/>
      <c r="D463" s="56" t="s">
        <v>44</v>
      </c>
      <c r="E463" s="62" t="s">
        <v>45</v>
      </c>
      <c r="F463" s="62" t="s">
        <v>45</v>
      </c>
      <c r="G463" s="62" t="s">
        <v>83</v>
      </c>
      <c r="H463" s="62" t="s">
        <v>83</v>
      </c>
      <c r="I463" s="62" t="s">
        <v>83</v>
      </c>
      <c r="J463" s="63" t="s">
        <v>83</v>
      </c>
      <c r="K463" s="62" t="s">
        <v>83</v>
      </c>
      <c r="L463" s="63" t="s">
        <v>83</v>
      </c>
      <c r="M463" s="63" t="s">
        <v>293</v>
      </c>
      <c r="N463" s="63" t="s">
        <v>293</v>
      </c>
      <c r="O463" s="63" t="s">
        <v>83</v>
      </c>
      <c r="P463" s="63" t="s">
        <v>293</v>
      </c>
      <c r="Q463" s="64"/>
      <c r="R463" s="60">
        <f>AVERAGE(E462:J462)</f>
        <v>36.25</v>
      </c>
      <c r="S463" s="61" t="s">
        <v>46</v>
      </c>
    </row>
    <row r="464" spans="2:19" s="185" customFormat="1" ht="11.1" customHeight="1" x14ac:dyDescent="0.25">
      <c r="B464" s="182"/>
      <c r="C464" s="182"/>
      <c r="D464" s="59"/>
      <c r="E464" s="82"/>
      <c r="F464" s="82"/>
      <c r="G464" s="82"/>
      <c r="H464" s="82"/>
      <c r="I464" s="82"/>
      <c r="J464" s="83"/>
      <c r="K464" s="82"/>
      <c r="L464" s="82"/>
      <c r="M464" s="82"/>
      <c r="N464" s="82"/>
      <c r="O464" s="82"/>
      <c r="P464" s="82"/>
      <c r="Q464" s="81"/>
      <c r="R464" s="65"/>
      <c r="S464" s="85"/>
    </row>
    <row r="465" spans="1:19" s="185" customFormat="1" ht="11.1" customHeight="1" x14ac:dyDescent="0.25">
      <c r="G465" s="186"/>
      <c r="L465" s="187"/>
      <c r="M465" s="187"/>
    </row>
    <row r="466" spans="1:19" ht="20.100000000000001" customHeight="1" x14ac:dyDescent="0.25">
      <c r="A466" s="147" t="s">
        <v>340</v>
      </c>
      <c r="B466" s="10"/>
      <c r="C466" s="10"/>
      <c r="D466" s="10"/>
      <c r="E466" s="10"/>
      <c r="F466" s="10"/>
      <c r="G466" s="159"/>
      <c r="H466" s="8"/>
      <c r="I466" s="8"/>
      <c r="J466" s="8"/>
      <c r="K466" s="8"/>
      <c r="L466" s="7"/>
      <c r="M466" s="7"/>
      <c r="N466" s="8"/>
      <c r="O466" s="8"/>
      <c r="P466" s="8"/>
      <c r="Q466" s="8"/>
      <c r="R466" s="8"/>
      <c r="S466" s="8"/>
    </row>
    <row r="467" spans="1:19" ht="15" customHeight="1" x14ac:dyDescent="0.25">
      <c r="A467" s="215"/>
      <c r="B467" s="215"/>
      <c r="C467" s="10"/>
      <c r="D467" s="14" t="s">
        <v>26</v>
      </c>
      <c r="E467" s="10"/>
      <c r="F467" s="10"/>
      <c r="G467" s="159"/>
      <c r="H467" s="8"/>
      <c r="I467" s="8"/>
      <c r="J467" s="8"/>
      <c r="K467" s="8"/>
      <c r="L467" s="7"/>
      <c r="M467" s="7"/>
      <c r="N467" s="8"/>
      <c r="O467" s="8"/>
      <c r="P467" s="8"/>
      <c r="Q467" s="8"/>
      <c r="R467" s="8"/>
      <c r="S467" s="149"/>
    </row>
    <row r="468" spans="1:19" ht="11.1" customHeight="1" x14ac:dyDescent="0.25">
      <c r="A468" s="2"/>
      <c r="B468" s="3"/>
      <c r="C468" s="2"/>
      <c r="D468" s="1"/>
      <c r="E468" s="1"/>
      <c r="F468" s="1"/>
      <c r="G468" s="160"/>
      <c r="H468" s="1"/>
      <c r="I468" s="1"/>
      <c r="J468" s="1"/>
      <c r="K468" s="1"/>
      <c r="L468" s="7"/>
      <c r="M468" s="7"/>
      <c r="N468" s="1"/>
      <c r="O468" s="1"/>
      <c r="P468" s="1"/>
      <c r="Q468" s="1"/>
      <c r="R468" s="1"/>
      <c r="S468" s="4"/>
    </row>
    <row r="469" spans="1:19" ht="11.1" customHeight="1" x14ac:dyDescent="0.25">
      <c r="A469" s="55"/>
      <c r="B469" s="225" t="s">
        <v>116</v>
      </c>
      <c r="C469" s="226"/>
      <c r="D469" s="56" t="s">
        <v>28</v>
      </c>
      <c r="E469" s="57" t="s">
        <v>29</v>
      </c>
      <c r="F469" s="57" t="s">
        <v>30</v>
      </c>
      <c r="G469" s="57" t="s">
        <v>31</v>
      </c>
      <c r="H469" s="57" t="s">
        <v>32</v>
      </c>
      <c r="I469" s="57" t="s">
        <v>33</v>
      </c>
      <c r="J469" s="57" t="s">
        <v>34</v>
      </c>
      <c r="K469" s="57" t="s">
        <v>35</v>
      </c>
      <c r="L469" s="57" t="s">
        <v>36</v>
      </c>
      <c r="M469" s="57" t="s">
        <v>37</v>
      </c>
      <c r="N469" s="57" t="s">
        <v>38</v>
      </c>
      <c r="O469" s="57" t="s">
        <v>39</v>
      </c>
      <c r="P469" s="57" t="s">
        <v>40</v>
      </c>
      <c r="Q469" s="15"/>
      <c r="R469" s="57" t="s">
        <v>41</v>
      </c>
      <c r="S469" s="58"/>
    </row>
    <row r="470" spans="1:19" ht="11.1" customHeight="1" x14ac:dyDescent="0.25">
      <c r="A470" s="59"/>
      <c r="B470" s="227"/>
      <c r="C470" s="228"/>
      <c r="D470" s="56" t="s">
        <v>42</v>
      </c>
      <c r="E470" s="60"/>
      <c r="F470" s="60"/>
      <c r="G470" s="60">
        <v>160</v>
      </c>
      <c r="H470" s="60">
        <v>65</v>
      </c>
      <c r="I470" s="60">
        <v>140</v>
      </c>
      <c r="J470" s="60">
        <v>75</v>
      </c>
      <c r="K470" s="60">
        <v>70</v>
      </c>
      <c r="L470" s="60">
        <v>150</v>
      </c>
      <c r="M470" s="60">
        <v>140</v>
      </c>
      <c r="N470" s="60">
        <v>120</v>
      </c>
      <c r="O470" s="60">
        <v>90</v>
      </c>
      <c r="P470" s="60">
        <v>140</v>
      </c>
      <c r="Q470" s="15"/>
      <c r="R470" s="60">
        <f>AVERAGE(E470:P470)</f>
        <v>115</v>
      </c>
      <c r="S470" s="61" t="s">
        <v>43</v>
      </c>
    </row>
    <row r="471" spans="1:19" ht="11.1" customHeight="1" x14ac:dyDescent="0.25">
      <c r="A471" s="59"/>
      <c r="B471" s="229"/>
      <c r="C471" s="230"/>
      <c r="D471" s="56" t="s">
        <v>44</v>
      </c>
      <c r="E471" s="62"/>
      <c r="F471" s="62"/>
      <c r="G471" s="62"/>
      <c r="H471" s="62"/>
      <c r="I471" s="62"/>
      <c r="J471" s="63"/>
      <c r="K471" s="63"/>
      <c r="L471" s="63"/>
      <c r="M471" s="63"/>
      <c r="N471" s="63"/>
      <c r="O471" s="63"/>
      <c r="P471" s="63"/>
      <c r="Q471" s="64"/>
      <c r="R471" s="60">
        <f>AVERAGE(E470:J470)</f>
        <v>110</v>
      </c>
      <c r="S471" s="61" t="s">
        <v>46</v>
      </c>
    </row>
    <row r="472" spans="1:19" ht="11.1" customHeight="1" x14ac:dyDescent="0.25">
      <c r="A472" s="59"/>
      <c r="B472" s="59"/>
      <c r="C472" s="59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15"/>
      <c r="P472" s="15"/>
      <c r="Q472" s="15"/>
      <c r="R472" s="15"/>
      <c r="S472" s="54"/>
    </row>
    <row r="473" spans="1:19" ht="11.1" customHeight="1" x14ac:dyDescent="0.25">
      <c r="A473" s="55"/>
      <c r="B473" s="225" t="s">
        <v>117</v>
      </c>
      <c r="C473" s="226"/>
      <c r="D473" s="56" t="s">
        <v>28</v>
      </c>
      <c r="E473" s="57" t="s">
        <v>47</v>
      </c>
      <c r="F473" s="57" t="s">
        <v>48</v>
      </c>
      <c r="G473" s="57" t="s">
        <v>49</v>
      </c>
      <c r="H473" s="57" t="s">
        <v>50</v>
      </c>
      <c r="I473" s="57" t="s">
        <v>51</v>
      </c>
      <c r="J473" s="57" t="s">
        <v>52</v>
      </c>
      <c r="K473" s="57" t="s">
        <v>53</v>
      </c>
      <c r="L473" s="57" t="s">
        <v>54</v>
      </c>
      <c r="M473" s="57" t="s">
        <v>55</v>
      </c>
      <c r="N473" s="57" t="s">
        <v>56</v>
      </c>
      <c r="O473" s="57" t="s">
        <v>57</v>
      </c>
      <c r="P473" s="57" t="s">
        <v>58</v>
      </c>
      <c r="Q473" s="15"/>
      <c r="R473" s="57" t="s">
        <v>41</v>
      </c>
      <c r="S473" s="58"/>
    </row>
    <row r="474" spans="1:19" ht="11.1" customHeight="1" x14ac:dyDescent="0.25">
      <c r="A474" s="59"/>
      <c r="B474" s="227"/>
      <c r="C474" s="228"/>
      <c r="D474" s="56" t="s">
        <v>42</v>
      </c>
      <c r="E474" s="60"/>
      <c r="F474" s="60"/>
      <c r="G474" s="60">
        <v>90</v>
      </c>
      <c r="H474" s="60">
        <v>90</v>
      </c>
      <c r="I474" s="60">
        <v>80</v>
      </c>
      <c r="J474" s="60">
        <v>80</v>
      </c>
      <c r="K474" s="60">
        <v>80</v>
      </c>
      <c r="L474" s="60">
        <v>80</v>
      </c>
      <c r="M474" s="60">
        <v>50</v>
      </c>
      <c r="N474" s="60">
        <v>60</v>
      </c>
      <c r="O474" s="60">
        <v>50</v>
      </c>
      <c r="P474" s="60"/>
      <c r="Q474" s="15"/>
      <c r="R474" s="60">
        <f>AVERAGE(E474:P474)</f>
        <v>73.333333333333329</v>
      </c>
      <c r="S474" s="61" t="s">
        <v>43</v>
      </c>
    </row>
    <row r="475" spans="1:19" ht="11.1" customHeight="1" x14ac:dyDescent="0.25">
      <c r="A475" s="59"/>
      <c r="B475" s="229"/>
      <c r="C475" s="230"/>
      <c r="D475" s="56" t="s">
        <v>44</v>
      </c>
      <c r="E475" s="62" t="s">
        <v>45</v>
      </c>
      <c r="F475" s="62" t="s">
        <v>45</v>
      </c>
      <c r="G475" s="62"/>
      <c r="H475" s="62"/>
      <c r="I475" s="62"/>
      <c r="J475" s="63"/>
      <c r="K475" s="63"/>
      <c r="L475" s="63"/>
      <c r="M475" s="63"/>
      <c r="N475" s="63"/>
      <c r="O475" s="63"/>
      <c r="P475" s="63" t="s">
        <v>45</v>
      </c>
      <c r="Q475" s="64"/>
      <c r="R475" s="60">
        <f>AVERAGE(E474:J474)</f>
        <v>85</v>
      </c>
      <c r="S475" s="61" t="s">
        <v>46</v>
      </c>
    </row>
    <row r="476" spans="1:19" ht="11.1" customHeight="1" x14ac:dyDescent="0.25">
      <c r="A476" s="59"/>
      <c r="B476" s="52"/>
      <c r="C476" s="15"/>
      <c r="D476" s="66"/>
      <c r="E476" s="66"/>
      <c r="F476" s="66"/>
      <c r="G476" s="61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54"/>
    </row>
    <row r="477" spans="1:19" ht="11.1" customHeight="1" x14ac:dyDescent="0.25">
      <c r="A477" s="55"/>
      <c r="B477" s="225" t="s">
        <v>118</v>
      </c>
      <c r="C477" s="226"/>
      <c r="D477" s="56" t="s">
        <v>28</v>
      </c>
      <c r="E477" s="57" t="s">
        <v>60</v>
      </c>
      <c r="F477" s="57" t="s">
        <v>61</v>
      </c>
      <c r="G477" s="57" t="s">
        <v>62</v>
      </c>
      <c r="H477" s="57" t="s">
        <v>63</v>
      </c>
      <c r="I477" s="57" t="s">
        <v>64</v>
      </c>
      <c r="J477" s="57" t="s">
        <v>65</v>
      </c>
      <c r="K477" s="57" t="s">
        <v>66</v>
      </c>
      <c r="L477" s="57" t="s">
        <v>67</v>
      </c>
      <c r="M477" s="57" t="s">
        <v>68</v>
      </c>
      <c r="N477" s="57" t="s">
        <v>56</v>
      </c>
      <c r="O477" s="57" t="s">
        <v>69</v>
      </c>
      <c r="P477" s="57" t="s">
        <v>70</v>
      </c>
      <c r="Q477" s="15"/>
      <c r="R477" s="57" t="s">
        <v>41</v>
      </c>
      <c r="S477" s="58"/>
    </row>
    <row r="478" spans="1:19" ht="11.1" customHeight="1" x14ac:dyDescent="0.25">
      <c r="A478" s="59"/>
      <c r="B478" s="227"/>
      <c r="C478" s="228"/>
      <c r="D478" s="56" t="s">
        <v>42</v>
      </c>
      <c r="E478" s="60"/>
      <c r="F478" s="60"/>
      <c r="G478" s="60"/>
      <c r="H478" s="60">
        <v>90</v>
      </c>
      <c r="I478" s="60">
        <v>60</v>
      </c>
      <c r="J478" s="60">
        <v>60</v>
      </c>
      <c r="K478" s="60">
        <v>50</v>
      </c>
      <c r="L478" s="60">
        <v>60</v>
      </c>
      <c r="M478" s="60">
        <v>80</v>
      </c>
      <c r="N478" s="60">
        <v>80</v>
      </c>
      <c r="O478" s="60">
        <v>80</v>
      </c>
      <c r="P478" s="60"/>
      <c r="Q478" s="15"/>
      <c r="R478" s="60">
        <f>AVERAGE(E478:P478)</f>
        <v>70</v>
      </c>
      <c r="S478" s="61" t="s">
        <v>43</v>
      </c>
    </row>
    <row r="479" spans="1:19" ht="11.1" customHeight="1" x14ac:dyDescent="0.25">
      <c r="A479" s="59"/>
      <c r="B479" s="229"/>
      <c r="C479" s="230"/>
      <c r="D479" s="56" t="s">
        <v>44</v>
      </c>
      <c r="E479" s="62" t="s">
        <v>45</v>
      </c>
      <c r="F479" s="62" t="s">
        <v>45</v>
      </c>
      <c r="G479" s="62" t="s">
        <v>45</v>
      </c>
      <c r="H479" s="62"/>
      <c r="I479" s="62"/>
      <c r="J479" s="63"/>
      <c r="K479" s="63"/>
      <c r="L479" s="63"/>
      <c r="M479" s="63"/>
      <c r="N479" s="63"/>
      <c r="O479" s="63"/>
      <c r="P479" s="62" t="s">
        <v>45</v>
      </c>
      <c r="Q479" s="64"/>
      <c r="R479" s="60">
        <f>AVERAGE(E478:J478)</f>
        <v>70</v>
      </c>
      <c r="S479" s="61" t="s">
        <v>46</v>
      </c>
    </row>
    <row r="480" spans="1:19" ht="11.1" customHeight="1" x14ac:dyDescent="0.25">
      <c r="A480" s="59"/>
      <c r="B480" s="55"/>
      <c r="C480" s="59"/>
      <c r="D480" s="59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59"/>
      <c r="R480" s="59"/>
      <c r="S480" s="59"/>
    </row>
    <row r="481" spans="1:19" ht="11.1" customHeight="1" x14ac:dyDescent="0.25">
      <c r="A481" s="55"/>
      <c r="B481" s="225" t="s">
        <v>119</v>
      </c>
      <c r="C481" s="226"/>
      <c r="D481" s="56" t="s">
        <v>28</v>
      </c>
      <c r="E481" s="57" t="s">
        <v>71</v>
      </c>
      <c r="F481" s="57" t="s">
        <v>72</v>
      </c>
      <c r="G481" s="57" t="s">
        <v>73</v>
      </c>
      <c r="H481" s="57" t="s">
        <v>74</v>
      </c>
      <c r="I481" s="57" t="s">
        <v>75</v>
      </c>
      <c r="J481" s="57" t="s">
        <v>76</v>
      </c>
      <c r="K481" s="57" t="s">
        <v>77</v>
      </c>
      <c r="L481" s="57" t="s">
        <v>78</v>
      </c>
      <c r="M481" s="57" t="s">
        <v>79</v>
      </c>
      <c r="N481" s="57" t="s">
        <v>80</v>
      </c>
      <c r="O481" s="57" t="s">
        <v>81</v>
      </c>
      <c r="P481" s="57" t="s">
        <v>82</v>
      </c>
      <c r="Q481" s="15"/>
      <c r="R481" s="57" t="s">
        <v>41</v>
      </c>
      <c r="S481" s="58"/>
    </row>
    <row r="482" spans="1:19" ht="11.1" customHeight="1" x14ac:dyDescent="0.25">
      <c r="A482" s="59"/>
      <c r="B482" s="227"/>
      <c r="C482" s="228"/>
      <c r="D482" s="56" t="s">
        <v>42</v>
      </c>
      <c r="E482" s="60"/>
      <c r="F482" s="60"/>
      <c r="G482" s="60">
        <v>50</v>
      </c>
      <c r="H482" s="60">
        <v>60</v>
      </c>
      <c r="I482" s="60">
        <v>50</v>
      </c>
      <c r="J482" s="60">
        <v>50</v>
      </c>
      <c r="K482" s="60">
        <v>60</v>
      </c>
      <c r="L482" s="60">
        <v>60</v>
      </c>
      <c r="M482" s="60">
        <v>50</v>
      </c>
      <c r="N482" s="60">
        <v>50</v>
      </c>
      <c r="O482" s="60">
        <v>55</v>
      </c>
      <c r="P482" s="60">
        <v>55</v>
      </c>
      <c r="Q482" s="15"/>
      <c r="R482" s="60">
        <f>AVERAGE(E482:P482)</f>
        <v>54</v>
      </c>
      <c r="S482" s="61" t="s">
        <v>43</v>
      </c>
    </row>
    <row r="483" spans="1:19" ht="11.1" customHeight="1" x14ac:dyDescent="0.25">
      <c r="A483" s="59"/>
      <c r="B483" s="229"/>
      <c r="C483" s="230"/>
      <c r="D483" s="56" t="s">
        <v>44</v>
      </c>
      <c r="E483" s="62" t="s">
        <v>45</v>
      </c>
      <c r="F483" s="62" t="s">
        <v>45</v>
      </c>
      <c r="G483" s="62"/>
      <c r="H483" s="62"/>
      <c r="I483" s="62"/>
      <c r="J483" s="63" t="s">
        <v>200</v>
      </c>
      <c r="K483" s="63" t="s">
        <v>289</v>
      </c>
      <c r="L483" s="63" t="s">
        <v>289</v>
      </c>
      <c r="M483" s="63" t="s">
        <v>289</v>
      </c>
      <c r="N483" s="63" t="s">
        <v>83</v>
      </c>
      <c r="O483" s="63" t="s">
        <v>83</v>
      </c>
      <c r="P483" s="63" t="s">
        <v>83</v>
      </c>
      <c r="Q483" s="64"/>
      <c r="R483" s="60">
        <f>AVERAGE(E482:J482)</f>
        <v>52.5</v>
      </c>
      <c r="S483" s="61" t="s">
        <v>46</v>
      </c>
    </row>
    <row r="484" spans="1:19" ht="11.1" customHeight="1" x14ac:dyDescent="0.25">
      <c r="A484" s="59"/>
      <c r="B484" s="55"/>
      <c r="C484" s="59"/>
      <c r="D484" s="59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59"/>
      <c r="R484" s="59"/>
      <c r="S484" s="59"/>
    </row>
    <row r="485" spans="1:19" ht="11.1" customHeight="1" x14ac:dyDescent="0.25">
      <c r="A485" s="55"/>
      <c r="B485" s="225" t="s">
        <v>122</v>
      </c>
      <c r="C485" s="226"/>
      <c r="D485" s="56" t="s">
        <v>28</v>
      </c>
      <c r="E485" s="57" t="s">
        <v>85</v>
      </c>
      <c r="F485" s="57" t="s">
        <v>86</v>
      </c>
      <c r="G485" s="57" t="s">
        <v>87</v>
      </c>
      <c r="H485" s="57" t="s">
        <v>88</v>
      </c>
      <c r="I485" s="57" t="s">
        <v>89</v>
      </c>
      <c r="J485" s="57" t="s">
        <v>90</v>
      </c>
      <c r="K485" s="57" t="s">
        <v>91</v>
      </c>
      <c r="L485" s="57" t="s">
        <v>92</v>
      </c>
      <c r="M485" s="57" t="s">
        <v>93</v>
      </c>
      <c r="N485" s="57" t="s">
        <v>94</v>
      </c>
      <c r="O485" s="57" t="s">
        <v>95</v>
      </c>
      <c r="P485" s="57" t="s">
        <v>96</v>
      </c>
      <c r="Q485" s="15"/>
      <c r="R485" s="57" t="s">
        <v>41</v>
      </c>
      <c r="S485" s="58"/>
    </row>
    <row r="486" spans="1:19" ht="11.1" customHeight="1" x14ac:dyDescent="0.25">
      <c r="A486" s="59"/>
      <c r="B486" s="227"/>
      <c r="C486" s="228"/>
      <c r="D486" s="56" t="s">
        <v>42</v>
      </c>
      <c r="E486" s="60">
        <v>100</v>
      </c>
      <c r="F486" s="60"/>
      <c r="G486" s="60">
        <v>60</v>
      </c>
      <c r="H486" s="60">
        <v>40</v>
      </c>
      <c r="I486" s="60">
        <v>50</v>
      </c>
      <c r="J486" s="60">
        <v>50</v>
      </c>
      <c r="K486" s="60">
        <v>50</v>
      </c>
      <c r="L486" s="60">
        <v>45</v>
      </c>
      <c r="M486" s="60">
        <v>50</v>
      </c>
      <c r="N486" s="60">
        <v>50</v>
      </c>
      <c r="O486" s="60">
        <v>50</v>
      </c>
      <c r="P486" s="60"/>
      <c r="Q486" s="15"/>
      <c r="R486" s="60">
        <f>AVERAGE(E486:P486)</f>
        <v>54.5</v>
      </c>
      <c r="S486" s="61" t="s">
        <v>43</v>
      </c>
    </row>
    <row r="487" spans="1:19" ht="11.1" customHeight="1" x14ac:dyDescent="0.25">
      <c r="A487" s="59"/>
      <c r="B487" s="229"/>
      <c r="C487" s="230"/>
      <c r="D487" s="56" t="s">
        <v>44</v>
      </c>
      <c r="E487" s="62"/>
      <c r="F487" s="62" t="s">
        <v>45</v>
      </c>
      <c r="G487" s="62" t="s">
        <v>177</v>
      </c>
      <c r="H487" s="62" t="s">
        <v>121</v>
      </c>
      <c r="I487" s="62" t="s">
        <v>121</v>
      </c>
      <c r="J487" s="63" t="s">
        <v>121</v>
      </c>
      <c r="K487" s="63" t="s">
        <v>121</v>
      </c>
      <c r="L487" s="63" t="s">
        <v>121</v>
      </c>
      <c r="M487" s="63"/>
      <c r="N487" s="63"/>
      <c r="O487" s="63"/>
      <c r="P487" s="62" t="s">
        <v>45</v>
      </c>
      <c r="Q487" s="64"/>
      <c r="R487" s="60">
        <f>AVERAGE(E486:J486)</f>
        <v>60</v>
      </c>
      <c r="S487" s="61" t="s">
        <v>46</v>
      </c>
    </row>
    <row r="488" spans="1:19" ht="11.1" customHeight="1" x14ac:dyDescent="0.25">
      <c r="A488" s="59"/>
      <c r="B488" s="15"/>
      <c r="C488" s="15"/>
      <c r="D488" s="15"/>
      <c r="E488" s="15"/>
      <c r="F488" s="15"/>
      <c r="G488" s="161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11.1" customHeight="1" x14ac:dyDescent="0.25">
      <c r="A489" s="55"/>
      <c r="B489" s="225" t="s">
        <v>128</v>
      </c>
      <c r="C489" s="226"/>
      <c r="D489" s="56" t="s">
        <v>28</v>
      </c>
      <c r="E489" s="57" t="s">
        <v>124</v>
      </c>
      <c r="F489" s="57" t="s">
        <v>125</v>
      </c>
      <c r="G489" s="57" t="s">
        <v>126</v>
      </c>
      <c r="H489" s="57" t="s">
        <v>127</v>
      </c>
      <c r="I489" s="57" t="s">
        <v>129</v>
      </c>
      <c r="J489" s="57" t="s">
        <v>130</v>
      </c>
      <c r="K489" s="57" t="s">
        <v>131</v>
      </c>
      <c r="L489" s="57" t="s">
        <v>132</v>
      </c>
      <c r="M489" s="57" t="s">
        <v>133</v>
      </c>
      <c r="N489" s="57" t="s">
        <v>134</v>
      </c>
      <c r="O489" s="57" t="s">
        <v>135</v>
      </c>
      <c r="P489" s="57" t="s">
        <v>136</v>
      </c>
      <c r="Q489" s="15"/>
      <c r="R489" s="57" t="s">
        <v>41</v>
      </c>
      <c r="S489" s="58"/>
    </row>
    <row r="490" spans="1:19" ht="11.1" customHeight="1" x14ac:dyDescent="0.25">
      <c r="A490" s="59"/>
      <c r="B490" s="227"/>
      <c r="C490" s="228"/>
      <c r="D490" s="56" t="s">
        <v>42</v>
      </c>
      <c r="E490" s="60"/>
      <c r="F490" s="62"/>
      <c r="G490" s="60">
        <v>100</v>
      </c>
      <c r="H490" s="60">
        <v>100</v>
      </c>
      <c r="I490" s="60">
        <v>50</v>
      </c>
      <c r="J490" s="60">
        <v>80</v>
      </c>
      <c r="K490" s="60">
        <v>80</v>
      </c>
      <c r="L490" s="60">
        <v>70</v>
      </c>
      <c r="M490" s="60">
        <v>60</v>
      </c>
      <c r="N490" s="60"/>
      <c r="O490" s="60"/>
      <c r="P490" s="60"/>
      <c r="Q490" s="15"/>
      <c r="R490" s="60">
        <f>AVERAGE(E490:P490)</f>
        <v>77.142857142857139</v>
      </c>
      <c r="S490" s="61" t="s">
        <v>43</v>
      </c>
    </row>
    <row r="491" spans="1:19" ht="11.1" customHeight="1" x14ac:dyDescent="0.25">
      <c r="A491" s="59"/>
      <c r="B491" s="229"/>
      <c r="C491" s="230"/>
      <c r="D491" s="56" t="s">
        <v>44</v>
      </c>
      <c r="E491" s="62" t="s">
        <v>45</v>
      </c>
      <c r="F491" s="62" t="s">
        <v>45</v>
      </c>
      <c r="G491" s="62" t="s">
        <v>177</v>
      </c>
      <c r="H491" s="62" t="s">
        <v>177</v>
      </c>
      <c r="I491" s="63" t="s">
        <v>290</v>
      </c>
      <c r="J491" s="63" t="s">
        <v>16</v>
      </c>
      <c r="K491" s="62" t="s">
        <v>121</v>
      </c>
      <c r="L491" s="62" t="s">
        <v>121</v>
      </c>
      <c r="M491" s="62" t="s">
        <v>121</v>
      </c>
      <c r="N491" s="63" t="s">
        <v>112</v>
      </c>
      <c r="O491" s="63" t="s">
        <v>112</v>
      </c>
      <c r="P491" s="63" t="s">
        <v>112</v>
      </c>
      <c r="Q491" s="64"/>
      <c r="R491" s="60">
        <f>AVERAGE(E490:J490)</f>
        <v>82.5</v>
      </c>
      <c r="S491" s="61" t="s">
        <v>46</v>
      </c>
    </row>
    <row r="492" spans="1:19" ht="11.1" customHeight="1" x14ac:dyDescent="0.25">
      <c r="A492" s="59"/>
      <c r="B492" s="15"/>
      <c r="C492" s="15"/>
      <c r="D492" s="15"/>
      <c r="E492" s="15"/>
      <c r="F492" s="15"/>
      <c r="G492" s="161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1.1" customHeight="1" x14ac:dyDescent="0.25">
      <c r="A493" s="55"/>
      <c r="B493" s="225" t="s">
        <v>295</v>
      </c>
      <c r="C493" s="226"/>
      <c r="D493" s="56" t="s">
        <v>28</v>
      </c>
      <c r="E493" s="57" t="s">
        <v>296</v>
      </c>
      <c r="F493" s="57" t="s">
        <v>297</v>
      </c>
      <c r="G493" s="57" t="s">
        <v>298</v>
      </c>
      <c r="H493" s="57" t="s">
        <v>299</v>
      </c>
      <c r="I493" s="57" t="s">
        <v>300</v>
      </c>
      <c r="J493" s="57" t="s">
        <v>301</v>
      </c>
      <c r="K493" s="57" t="s">
        <v>302</v>
      </c>
      <c r="L493" s="57" t="s">
        <v>303</v>
      </c>
      <c r="M493" s="57" t="s">
        <v>304</v>
      </c>
      <c r="N493" s="57" t="s">
        <v>305</v>
      </c>
      <c r="O493" s="57" t="s">
        <v>306</v>
      </c>
      <c r="P493" s="57" t="s">
        <v>307</v>
      </c>
      <c r="Q493" s="15"/>
      <c r="R493" s="150" t="s">
        <v>41</v>
      </c>
      <c r="S493" s="58"/>
    </row>
    <row r="494" spans="1:19" ht="11.1" customHeight="1" x14ac:dyDescent="0.25">
      <c r="A494" s="59"/>
      <c r="B494" s="227"/>
      <c r="C494" s="228"/>
      <c r="D494" s="56" t="s">
        <v>42</v>
      </c>
      <c r="E494" s="60">
        <v>20</v>
      </c>
      <c r="F494" s="60">
        <v>25</v>
      </c>
      <c r="G494" s="60">
        <v>25</v>
      </c>
      <c r="H494" s="60">
        <v>30</v>
      </c>
      <c r="I494" s="60">
        <v>30</v>
      </c>
      <c r="J494" s="60">
        <v>40</v>
      </c>
      <c r="K494" s="60">
        <v>50</v>
      </c>
      <c r="L494" s="60">
        <v>50</v>
      </c>
      <c r="M494" s="60">
        <v>50</v>
      </c>
      <c r="N494" s="60">
        <v>50</v>
      </c>
      <c r="O494" s="60">
        <v>50</v>
      </c>
      <c r="P494" s="60">
        <v>60</v>
      </c>
      <c r="Q494" s="15"/>
      <c r="R494" s="60">
        <f>AVERAGE(E494:P494)</f>
        <v>40</v>
      </c>
      <c r="S494" s="61" t="s">
        <v>43</v>
      </c>
    </row>
    <row r="495" spans="1:19" ht="11.1" customHeight="1" x14ac:dyDescent="0.25">
      <c r="A495" s="59"/>
      <c r="B495" s="229"/>
      <c r="C495" s="230"/>
      <c r="D495" s="56" t="s">
        <v>44</v>
      </c>
      <c r="E495" s="62" t="s">
        <v>121</v>
      </c>
      <c r="F495" s="62" t="s">
        <v>121</v>
      </c>
      <c r="G495" s="62" t="s">
        <v>121</v>
      </c>
      <c r="H495" s="62" t="s">
        <v>121</v>
      </c>
      <c r="I495" s="62" t="s">
        <v>83</v>
      </c>
      <c r="J495" s="63" t="s">
        <v>121</v>
      </c>
      <c r="K495" s="62" t="s">
        <v>121</v>
      </c>
      <c r="L495" s="62" t="s">
        <v>293</v>
      </c>
      <c r="M495" s="62" t="s">
        <v>293</v>
      </c>
      <c r="N495" s="62" t="s">
        <v>121</v>
      </c>
      <c r="O495" s="62" t="s">
        <v>144</v>
      </c>
      <c r="P495" s="62" t="s">
        <v>83</v>
      </c>
      <c r="Q495" s="64"/>
      <c r="R495" s="60">
        <f>AVERAGE(E494:J494)</f>
        <v>28.333333333333332</v>
      </c>
      <c r="S495" s="61" t="s">
        <v>46</v>
      </c>
    </row>
    <row r="496" spans="1:19" s="178" customFormat="1" ht="11.1" customHeight="1" x14ac:dyDescent="0.25">
      <c r="A496" s="59"/>
      <c r="B496" s="15"/>
      <c r="C496" s="15"/>
      <c r="D496" s="15"/>
      <c r="E496" s="15"/>
      <c r="F496" s="15"/>
      <c r="G496" s="161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s="178" customFormat="1" ht="11.1" customHeight="1" x14ac:dyDescent="0.25">
      <c r="A497" s="59"/>
      <c r="B497" s="231" t="s">
        <v>408</v>
      </c>
      <c r="C497" s="231"/>
      <c r="D497" s="56" t="s">
        <v>28</v>
      </c>
      <c r="E497" s="57" t="s">
        <v>411</v>
      </c>
      <c r="F497" s="57" t="s">
        <v>412</v>
      </c>
      <c r="G497" s="57" t="s">
        <v>413</v>
      </c>
      <c r="H497" s="57" t="s">
        <v>414</v>
      </c>
      <c r="I497" s="57" t="s">
        <v>415</v>
      </c>
      <c r="J497" s="57" t="s">
        <v>416</v>
      </c>
      <c r="K497" s="57" t="s">
        <v>417</v>
      </c>
      <c r="L497" s="57" t="s">
        <v>418</v>
      </c>
      <c r="M497" s="57" t="s">
        <v>419</v>
      </c>
      <c r="N497" s="57" t="s">
        <v>420</v>
      </c>
      <c r="O497" s="57" t="s">
        <v>421</v>
      </c>
      <c r="P497" s="57" t="s">
        <v>422</v>
      </c>
      <c r="Q497" s="15"/>
      <c r="R497" s="150" t="s">
        <v>41</v>
      </c>
      <c r="S497" s="58"/>
    </row>
    <row r="498" spans="1:19" s="178" customFormat="1" ht="11.1" customHeight="1" x14ac:dyDescent="0.25">
      <c r="A498" s="59"/>
      <c r="B498" s="231"/>
      <c r="C498" s="231"/>
      <c r="D498" s="56" t="s">
        <v>42</v>
      </c>
      <c r="E498" s="60">
        <v>100</v>
      </c>
      <c r="F498" s="60">
        <v>100</v>
      </c>
      <c r="G498" s="60">
        <v>100</v>
      </c>
      <c r="H498" s="60">
        <v>100</v>
      </c>
      <c r="I498" s="60">
        <v>100</v>
      </c>
      <c r="J498" s="60">
        <v>80</v>
      </c>
      <c r="K498" s="60">
        <v>85</v>
      </c>
      <c r="L498" s="60">
        <v>80</v>
      </c>
      <c r="M498" s="60">
        <v>100</v>
      </c>
      <c r="N498" s="60">
        <v>20</v>
      </c>
      <c r="O498" s="60">
        <v>35</v>
      </c>
      <c r="P498" s="60">
        <v>30</v>
      </c>
      <c r="Q498" s="15"/>
      <c r="R498" s="60">
        <f>AVERAGE(E498:P498)</f>
        <v>77.5</v>
      </c>
      <c r="S498" s="61" t="s">
        <v>43</v>
      </c>
    </row>
    <row r="499" spans="1:19" s="178" customFormat="1" ht="11.1" customHeight="1" x14ac:dyDescent="0.25">
      <c r="A499" s="59"/>
      <c r="B499" s="231"/>
      <c r="C499" s="231"/>
      <c r="D499" s="56" t="s">
        <v>44</v>
      </c>
      <c r="E499" s="62" t="s">
        <v>121</v>
      </c>
      <c r="F499" s="62" t="s">
        <v>83</v>
      </c>
      <c r="G499" s="62" t="s">
        <v>121</v>
      </c>
      <c r="H499" s="62" t="s">
        <v>121</v>
      </c>
      <c r="I499" s="62" t="s">
        <v>121</v>
      </c>
      <c r="J499" s="63" t="s">
        <v>121</v>
      </c>
      <c r="K499" s="62" t="s">
        <v>121</v>
      </c>
      <c r="L499" s="62" t="s">
        <v>121</v>
      </c>
      <c r="M499" s="62" t="s">
        <v>121</v>
      </c>
      <c r="N499" s="62" t="s">
        <v>428</v>
      </c>
      <c r="O499" s="62" t="s">
        <v>83</v>
      </c>
      <c r="P499" s="62" t="s">
        <v>83</v>
      </c>
      <c r="Q499" s="64"/>
      <c r="R499" s="60">
        <f>AVERAGE(E498:J498)</f>
        <v>96.666666666666671</v>
      </c>
      <c r="S499" s="61" t="s">
        <v>46</v>
      </c>
    </row>
    <row r="500" spans="1:19" s="185" customFormat="1" ht="11.1" customHeight="1" x14ac:dyDescent="0.25">
      <c r="A500" s="59"/>
      <c r="B500" s="182"/>
      <c r="C500" s="182"/>
      <c r="D500" s="59"/>
      <c r="E500" s="82"/>
      <c r="F500" s="82"/>
      <c r="G500" s="82"/>
      <c r="H500" s="82"/>
      <c r="I500" s="82"/>
      <c r="J500" s="83"/>
      <c r="K500" s="82"/>
      <c r="L500" s="82"/>
      <c r="M500" s="82"/>
      <c r="N500" s="82"/>
      <c r="O500" s="82"/>
      <c r="P500" s="82"/>
      <c r="Q500" s="81"/>
      <c r="R500" s="65"/>
      <c r="S500" s="85"/>
    </row>
    <row r="501" spans="1:19" s="181" customFormat="1" ht="11.1" customHeight="1" x14ac:dyDescent="0.25">
      <c r="A501" s="59"/>
      <c r="B501" s="225" t="s">
        <v>446</v>
      </c>
      <c r="C501" s="226"/>
      <c r="D501" s="56" t="s">
        <v>28</v>
      </c>
      <c r="E501" s="57" t="s">
        <v>434</v>
      </c>
      <c r="F501" s="57" t="s">
        <v>435</v>
      </c>
      <c r="G501" s="57" t="s">
        <v>436</v>
      </c>
      <c r="H501" s="57" t="s">
        <v>437</v>
      </c>
      <c r="I501" s="57" t="s">
        <v>438</v>
      </c>
      <c r="J501" s="57" t="s">
        <v>439</v>
      </c>
      <c r="K501" s="57" t="s">
        <v>440</v>
      </c>
      <c r="L501" s="57" t="s">
        <v>441</v>
      </c>
      <c r="M501" s="57" t="s">
        <v>442</v>
      </c>
      <c r="N501" s="57" t="s">
        <v>443</v>
      </c>
      <c r="O501" s="57" t="s">
        <v>444</v>
      </c>
      <c r="P501" s="57" t="s">
        <v>445</v>
      </c>
      <c r="Q501" s="15"/>
      <c r="R501" s="150" t="s">
        <v>41</v>
      </c>
      <c r="S501" s="61"/>
    </row>
    <row r="502" spans="1:19" s="181" customFormat="1" ht="11.1" customHeight="1" x14ac:dyDescent="0.25">
      <c r="A502" s="59"/>
      <c r="B502" s="227"/>
      <c r="C502" s="228"/>
      <c r="D502" s="56" t="s">
        <v>42</v>
      </c>
      <c r="E502" s="60">
        <v>30</v>
      </c>
      <c r="F502" s="60">
        <v>30</v>
      </c>
      <c r="G502" s="60">
        <v>40</v>
      </c>
      <c r="H502" s="60">
        <v>30</v>
      </c>
      <c r="I502" s="60">
        <v>30</v>
      </c>
      <c r="J502" s="60">
        <v>20</v>
      </c>
      <c r="K502" s="60">
        <v>30</v>
      </c>
      <c r="L502" s="60">
        <v>40</v>
      </c>
      <c r="M502" s="60">
        <v>40</v>
      </c>
      <c r="N502" s="60">
        <v>50</v>
      </c>
      <c r="O502" s="60">
        <v>70</v>
      </c>
      <c r="P502" s="60">
        <v>50</v>
      </c>
      <c r="Q502" s="15"/>
      <c r="R502" s="60">
        <f>AVERAGE(E502:P502)</f>
        <v>38.333333333333336</v>
      </c>
      <c r="S502" s="61" t="s">
        <v>43</v>
      </c>
    </row>
    <row r="503" spans="1:19" s="181" customFormat="1" ht="11.1" customHeight="1" x14ac:dyDescent="0.25">
      <c r="A503" s="59"/>
      <c r="B503" s="229"/>
      <c r="C503" s="230"/>
      <c r="D503" s="56" t="s">
        <v>44</v>
      </c>
      <c r="E503" s="62" t="s">
        <v>450</v>
      </c>
      <c r="F503" s="62" t="s">
        <v>83</v>
      </c>
      <c r="G503" s="62" t="s">
        <v>121</v>
      </c>
      <c r="H503" s="62" t="s">
        <v>121</v>
      </c>
      <c r="I503" s="62" t="s">
        <v>121</v>
      </c>
      <c r="J503" s="63" t="s">
        <v>121</v>
      </c>
      <c r="K503" s="62" t="s">
        <v>121</v>
      </c>
      <c r="L503" s="63" t="s">
        <v>83</v>
      </c>
      <c r="M503" s="63" t="s">
        <v>121</v>
      </c>
      <c r="N503" s="63" t="s">
        <v>121</v>
      </c>
      <c r="O503" s="63" t="s">
        <v>83</v>
      </c>
      <c r="P503" s="63" t="s">
        <v>83</v>
      </c>
      <c r="Q503" s="64"/>
      <c r="R503" s="60">
        <f>AVERAGE(E502:J502)</f>
        <v>30</v>
      </c>
      <c r="S503" s="61" t="s">
        <v>46</v>
      </c>
    </row>
    <row r="504" spans="1:19" s="185" customFormat="1" ht="11.1" customHeight="1" x14ac:dyDescent="0.25">
      <c r="A504" s="59"/>
      <c r="B504" s="189"/>
      <c r="C504" s="189"/>
      <c r="D504" s="59"/>
      <c r="E504" s="82"/>
      <c r="F504" s="82"/>
      <c r="G504" s="82"/>
      <c r="H504" s="82"/>
      <c r="I504" s="82"/>
      <c r="J504" s="83"/>
      <c r="K504" s="82"/>
      <c r="L504" s="83"/>
      <c r="M504" s="83"/>
      <c r="N504" s="83"/>
      <c r="O504" s="83"/>
      <c r="P504" s="83"/>
      <c r="Q504" s="81"/>
      <c r="R504" s="65"/>
      <c r="S504" s="85"/>
    </row>
    <row r="505" spans="1:19" s="188" customFormat="1" ht="11.1" customHeight="1" x14ac:dyDescent="0.25">
      <c r="A505" s="59"/>
      <c r="B505" s="225" t="s">
        <v>465</v>
      </c>
      <c r="C505" s="226"/>
      <c r="D505" s="56" t="s">
        <v>28</v>
      </c>
      <c r="E505" s="57" t="s">
        <v>466</v>
      </c>
      <c r="F505" s="57" t="s">
        <v>467</v>
      </c>
      <c r="G505" s="57" t="s">
        <v>468</v>
      </c>
      <c r="H505" s="57" t="s">
        <v>469</v>
      </c>
      <c r="I505" s="57" t="s">
        <v>470</v>
      </c>
      <c r="J505" s="57" t="s">
        <v>471</v>
      </c>
      <c r="K505" s="57" t="s">
        <v>472</v>
      </c>
      <c r="L505" s="57" t="s">
        <v>473</v>
      </c>
      <c r="M505" s="57" t="s">
        <v>474</v>
      </c>
      <c r="N505" s="57" t="s">
        <v>475</v>
      </c>
      <c r="O505" s="57" t="s">
        <v>476</v>
      </c>
      <c r="P505" s="57" t="s">
        <v>477</v>
      </c>
      <c r="Q505" s="15"/>
      <c r="R505" s="150" t="s">
        <v>41</v>
      </c>
      <c r="S505" s="61"/>
    </row>
    <row r="506" spans="1:19" s="188" customFormat="1" ht="11.1" customHeight="1" x14ac:dyDescent="0.25">
      <c r="A506" s="59"/>
      <c r="B506" s="227"/>
      <c r="C506" s="228"/>
      <c r="D506" s="56" t="s">
        <v>42</v>
      </c>
      <c r="E506" s="60"/>
      <c r="F506" s="60"/>
      <c r="G506" s="60">
        <v>40</v>
      </c>
      <c r="H506" s="60">
        <v>30</v>
      </c>
      <c r="I506" s="60">
        <v>40</v>
      </c>
      <c r="J506" s="60">
        <v>40</v>
      </c>
      <c r="K506" s="60">
        <v>40</v>
      </c>
      <c r="L506" s="60">
        <v>45</v>
      </c>
      <c r="M506" s="60">
        <v>30</v>
      </c>
      <c r="N506" s="60">
        <v>30</v>
      </c>
      <c r="O506" s="60">
        <v>30</v>
      </c>
      <c r="P506" s="60">
        <v>40</v>
      </c>
      <c r="Q506" s="15"/>
      <c r="R506" s="60">
        <f>AVERAGE(E506:P506)</f>
        <v>36.5</v>
      </c>
      <c r="S506" s="61" t="s">
        <v>43</v>
      </c>
    </row>
    <row r="507" spans="1:19" s="188" customFormat="1" ht="11.1" customHeight="1" x14ac:dyDescent="0.25">
      <c r="A507" s="59"/>
      <c r="B507" s="229"/>
      <c r="C507" s="230"/>
      <c r="D507" s="56" t="s">
        <v>44</v>
      </c>
      <c r="E507" s="62" t="s">
        <v>45</v>
      </c>
      <c r="F507" s="62" t="s">
        <v>45</v>
      </c>
      <c r="G507" s="62" t="s">
        <v>293</v>
      </c>
      <c r="H507" s="62" t="s">
        <v>293</v>
      </c>
      <c r="I507" s="62" t="s">
        <v>83</v>
      </c>
      <c r="J507" s="63" t="s">
        <v>121</v>
      </c>
      <c r="K507" s="62" t="s">
        <v>121</v>
      </c>
      <c r="L507" s="63" t="s">
        <v>293</v>
      </c>
      <c r="M507" s="63" t="s">
        <v>83</v>
      </c>
      <c r="N507" s="63" t="s">
        <v>83</v>
      </c>
      <c r="O507" s="63" t="s">
        <v>83</v>
      </c>
      <c r="P507" s="63" t="s">
        <v>83</v>
      </c>
      <c r="Q507" s="64"/>
      <c r="R507" s="60">
        <f>AVERAGE(E506:J506)</f>
        <v>37.5</v>
      </c>
      <c r="S507" s="61" t="s">
        <v>46</v>
      </c>
    </row>
    <row r="508" spans="1:19" s="185" customFormat="1" ht="11.1" customHeight="1" x14ac:dyDescent="0.25">
      <c r="A508" s="59"/>
      <c r="B508" s="182"/>
      <c r="C508" s="182"/>
      <c r="D508" s="59"/>
      <c r="E508" s="82"/>
      <c r="F508" s="82"/>
      <c r="G508" s="82"/>
      <c r="H508" s="82"/>
      <c r="I508" s="82"/>
      <c r="J508" s="83"/>
      <c r="K508" s="82"/>
      <c r="L508" s="82"/>
      <c r="M508" s="82"/>
      <c r="N508" s="82"/>
      <c r="O508" s="82"/>
      <c r="P508" s="82"/>
      <c r="Q508" s="81"/>
      <c r="R508" s="65"/>
      <c r="S508" s="85"/>
    </row>
    <row r="510" spans="1:19" ht="20.100000000000001" customHeight="1" x14ac:dyDescent="0.25">
      <c r="A510" s="147" t="s">
        <v>341</v>
      </c>
      <c r="B510" s="10"/>
      <c r="C510" s="10"/>
      <c r="D510" s="10"/>
      <c r="E510" s="10"/>
      <c r="F510" s="10"/>
      <c r="G510" s="159"/>
      <c r="H510" s="8"/>
      <c r="I510" s="8"/>
      <c r="J510" s="8"/>
      <c r="K510" s="8"/>
      <c r="L510" s="7"/>
      <c r="M510" s="7"/>
      <c r="N510" s="8"/>
      <c r="O510" s="8"/>
      <c r="P510" s="8"/>
      <c r="Q510" s="8"/>
      <c r="R510" s="8"/>
      <c r="S510" s="8"/>
    </row>
    <row r="511" spans="1:19" ht="15" customHeight="1" x14ac:dyDescent="0.25">
      <c r="A511" s="215"/>
      <c r="B511" s="215"/>
      <c r="C511" s="10"/>
      <c r="D511" s="14" t="s">
        <v>26</v>
      </c>
      <c r="E511" s="10"/>
      <c r="F511" s="10"/>
      <c r="G511" s="159"/>
      <c r="H511" s="8"/>
      <c r="I511" s="8"/>
      <c r="J511" s="8"/>
      <c r="K511" s="8"/>
      <c r="L511" s="7"/>
      <c r="M511" s="7"/>
      <c r="N511" s="8"/>
      <c r="O511" s="8"/>
      <c r="P511" s="8"/>
      <c r="Q511" s="8"/>
      <c r="R511" s="8"/>
      <c r="S511" s="149"/>
    </row>
    <row r="512" spans="1:19" ht="11.1" customHeight="1" x14ac:dyDescent="0.25">
      <c r="A512" s="2"/>
      <c r="B512" s="3"/>
      <c r="C512" s="2"/>
      <c r="D512" s="1"/>
      <c r="E512" s="1"/>
      <c r="F512" s="1"/>
      <c r="G512" s="160"/>
      <c r="H512" s="1"/>
      <c r="I512" s="1"/>
      <c r="J512" s="1"/>
      <c r="K512" s="1"/>
      <c r="L512" s="7"/>
      <c r="M512" s="7"/>
      <c r="N512" s="1"/>
      <c r="O512" s="1"/>
      <c r="P512" s="1"/>
      <c r="Q512" s="1"/>
      <c r="R512" s="1"/>
      <c r="S512" s="4"/>
    </row>
    <row r="513" spans="1:19" ht="11.1" customHeight="1" x14ac:dyDescent="0.25">
      <c r="A513" s="55"/>
      <c r="B513" s="225" t="s">
        <v>116</v>
      </c>
      <c r="C513" s="226"/>
      <c r="D513" s="56" t="s">
        <v>28</v>
      </c>
      <c r="E513" s="57" t="s">
        <v>29</v>
      </c>
      <c r="F513" s="57" t="s">
        <v>30</v>
      </c>
      <c r="G513" s="57" t="s">
        <v>31</v>
      </c>
      <c r="H513" s="57" t="s">
        <v>32</v>
      </c>
      <c r="I513" s="57" t="s">
        <v>33</v>
      </c>
      <c r="J513" s="57" t="s">
        <v>34</v>
      </c>
      <c r="K513" s="57" t="s">
        <v>35</v>
      </c>
      <c r="L513" s="57" t="s">
        <v>36</v>
      </c>
      <c r="M513" s="57" t="s">
        <v>37</v>
      </c>
      <c r="N513" s="57" t="s">
        <v>38</v>
      </c>
      <c r="O513" s="57" t="s">
        <v>39</v>
      </c>
      <c r="P513" s="57" t="s">
        <v>40</v>
      </c>
      <c r="Q513" s="15"/>
      <c r="R513" s="57" t="s">
        <v>41</v>
      </c>
      <c r="S513" s="58"/>
    </row>
    <row r="514" spans="1:19" ht="11.1" customHeight="1" x14ac:dyDescent="0.25">
      <c r="A514" s="59"/>
      <c r="B514" s="227"/>
      <c r="C514" s="228"/>
      <c r="D514" s="56" t="s">
        <v>42</v>
      </c>
      <c r="E514" s="60"/>
      <c r="F514" s="60"/>
      <c r="G514" s="60">
        <v>50</v>
      </c>
      <c r="H514" s="60">
        <v>45</v>
      </c>
      <c r="I514" s="60">
        <v>55</v>
      </c>
      <c r="J514" s="60">
        <v>45</v>
      </c>
      <c r="K514" s="60"/>
      <c r="L514" s="60">
        <v>20</v>
      </c>
      <c r="M514" s="60">
        <v>50</v>
      </c>
      <c r="N514" s="60">
        <v>20</v>
      </c>
      <c r="O514" s="60">
        <v>40</v>
      </c>
      <c r="P514" s="60">
        <v>45</v>
      </c>
      <c r="Q514" s="15"/>
      <c r="R514" s="60">
        <f>AVERAGE(E514:P514)</f>
        <v>41.111111111111114</v>
      </c>
      <c r="S514" s="61" t="s">
        <v>43</v>
      </c>
    </row>
    <row r="515" spans="1:19" ht="11.1" customHeight="1" x14ac:dyDescent="0.25">
      <c r="A515" s="59"/>
      <c r="B515" s="229"/>
      <c r="C515" s="230"/>
      <c r="D515" s="56" t="s">
        <v>44</v>
      </c>
      <c r="E515" s="62"/>
      <c r="F515" s="62"/>
      <c r="G515" s="62"/>
      <c r="H515" s="62"/>
      <c r="I515" s="62"/>
      <c r="J515" s="63"/>
      <c r="K515" s="63"/>
      <c r="L515" s="63"/>
      <c r="M515" s="63"/>
      <c r="N515" s="63"/>
      <c r="O515" s="63"/>
      <c r="P515" s="63"/>
      <c r="Q515" s="64"/>
      <c r="R515" s="60">
        <f>AVERAGE(E514:J514)</f>
        <v>48.75</v>
      </c>
      <c r="S515" s="61" t="s">
        <v>46</v>
      </c>
    </row>
    <row r="516" spans="1:19" ht="11.1" customHeight="1" x14ac:dyDescent="0.25">
      <c r="A516" s="59"/>
      <c r="B516" s="59"/>
      <c r="C516" s="59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15"/>
      <c r="P516" s="15"/>
      <c r="Q516" s="15"/>
      <c r="R516" s="15"/>
      <c r="S516" s="54"/>
    </row>
    <row r="517" spans="1:19" ht="11.1" customHeight="1" x14ac:dyDescent="0.25">
      <c r="A517" s="55"/>
      <c r="B517" s="225" t="s">
        <v>117</v>
      </c>
      <c r="C517" s="226"/>
      <c r="D517" s="56" t="s">
        <v>28</v>
      </c>
      <c r="E517" s="57" t="s">
        <v>47</v>
      </c>
      <c r="F517" s="57" t="s">
        <v>48</v>
      </c>
      <c r="G517" s="57" t="s">
        <v>49</v>
      </c>
      <c r="H517" s="57" t="s">
        <v>50</v>
      </c>
      <c r="I517" s="57" t="s">
        <v>51</v>
      </c>
      <c r="J517" s="57" t="s">
        <v>52</v>
      </c>
      <c r="K517" s="57" t="s">
        <v>53</v>
      </c>
      <c r="L517" s="57" t="s">
        <v>54</v>
      </c>
      <c r="M517" s="57" t="s">
        <v>55</v>
      </c>
      <c r="N517" s="57" t="s">
        <v>56</v>
      </c>
      <c r="O517" s="57" t="s">
        <v>57</v>
      </c>
      <c r="P517" s="57" t="s">
        <v>58</v>
      </c>
      <c r="Q517" s="15"/>
      <c r="R517" s="57" t="s">
        <v>41</v>
      </c>
      <c r="S517" s="58"/>
    </row>
    <row r="518" spans="1:19" ht="11.1" customHeight="1" x14ac:dyDescent="0.25">
      <c r="A518" s="59"/>
      <c r="B518" s="227"/>
      <c r="C518" s="228"/>
      <c r="D518" s="56" t="s">
        <v>42</v>
      </c>
      <c r="E518" s="60"/>
      <c r="F518" s="60"/>
      <c r="G518" s="60">
        <v>110</v>
      </c>
      <c r="H518" s="60">
        <v>100</v>
      </c>
      <c r="I518" s="60">
        <v>100</v>
      </c>
      <c r="J518" s="60">
        <v>100</v>
      </c>
      <c r="K518" s="60">
        <v>80</v>
      </c>
      <c r="L518" s="60">
        <v>80</v>
      </c>
      <c r="M518" s="60">
        <v>40</v>
      </c>
      <c r="N518" s="60">
        <v>60</v>
      </c>
      <c r="O518" s="60">
        <v>50</v>
      </c>
      <c r="P518" s="60">
        <v>40</v>
      </c>
      <c r="Q518" s="15"/>
      <c r="R518" s="60">
        <f>AVERAGE(E518:P518)</f>
        <v>76</v>
      </c>
      <c r="S518" s="61" t="s">
        <v>43</v>
      </c>
    </row>
    <row r="519" spans="1:19" ht="11.1" customHeight="1" x14ac:dyDescent="0.25">
      <c r="A519" s="59"/>
      <c r="B519" s="229"/>
      <c r="C519" s="230"/>
      <c r="D519" s="56" t="s">
        <v>44</v>
      </c>
      <c r="E519" s="62" t="s">
        <v>45</v>
      </c>
      <c r="F519" s="62" t="s">
        <v>45</v>
      </c>
      <c r="G519" s="62"/>
      <c r="H519" s="62"/>
      <c r="I519" s="62"/>
      <c r="J519" s="63"/>
      <c r="K519" s="63"/>
      <c r="L519" s="63"/>
      <c r="M519" s="63"/>
      <c r="N519" s="63"/>
      <c r="O519" s="63"/>
      <c r="P519" s="63"/>
      <c r="Q519" s="64"/>
      <c r="R519" s="60">
        <f>AVERAGE(E518:J518)</f>
        <v>102.5</v>
      </c>
      <c r="S519" s="61" t="s">
        <v>46</v>
      </c>
    </row>
    <row r="520" spans="1:19" ht="11.1" customHeight="1" x14ac:dyDescent="0.25">
      <c r="A520" s="59"/>
      <c r="B520" s="52"/>
      <c r="C520" s="15"/>
      <c r="D520" s="66"/>
      <c r="E520" s="66"/>
      <c r="F520" s="66"/>
      <c r="G520" s="61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54"/>
    </row>
    <row r="521" spans="1:19" ht="11.1" customHeight="1" x14ac:dyDescent="0.25">
      <c r="A521" s="55"/>
      <c r="B521" s="225" t="s">
        <v>118</v>
      </c>
      <c r="C521" s="226"/>
      <c r="D521" s="56" t="s">
        <v>28</v>
      </c>
      <c r="E521" s="57" t="s">
        <v>60</v>
      </c>
      <c r="F521" s="57" t="s">
        <v>61</v>
      </c>
      <c r="G521" s="57" t="s">
        <v>62</v>
      </c>
      <c r="H521" s="57" t="s">
        <v>63</v>
      </c>
      <c r="I521" s="57" t="s">
        <v>64</v>
      </c>
      <c r="J521" s="57" t="s">
        <v>65</v>
      </c>
      <c r="K521" s="57" t="s">
        <v>66</v>
      </c>
      <c r="L521" s="57" t="s">
        <v>67</v>
      </c>
      <c r="M521" s="57" t="s">
        <v>68</v>
      </c>
      <c r="N521" s="57" t="s">
        <v>56</v>
      </c>
      <c r="O521" s="57" t="s">
        <v>69</v>
      </c>
      <c r="P521" s="57" t="s">
        <v>70</v>
      </c>
      <c r="Q521" s="15"/>
      <c r="R521" s="57" t="s">
        <v>41</v>
      </c>
      <c r="S521" s="58"/>
    </row>
    <row r="522" spans="1:19" ht="11.1" customHeight="1" x14ac:dyDescent="0.25">
      <c r="A522" s="59"/>
      <c r="B522" s="227"/>
      <c r="C522" s="228"/>
      <c r="D522" s="56" t="s">
        <v>42</v>
      </c>
      <c r="E522" s="60"/>
      <c r="F522" s="60"/>
      <c r="G522" s="60"/>
      <c r="H522" s="60">
        <v>70</v>
      </c>
      <c r="I522" s="60">
        <v>50</v>
      </c>
      <c r="J522" s="60">
        <v>50</v>
      </c>
      <c r="K522" s="60">
        <v>40</v>
      </c>
      <c r="L522" s="60">
        <v>60</v>
      </c>
      <c r="M522" s="60">
        <v>60</v>
      </c>
      <c r="N522" s="60">
        <v>60</v>
      </c>
      <c r="O522" s="60"/>
      <c r="P522" s="60"/>
      <c r="Q522" s="15"/>
      <c r="R522" s="60">
        <f>AVERAGE(E522:P522)</f>
        <v>55.714285714285715</v>
      </c>
      <c r="S522" s="61" t="s">
        <v>43</v>
      </c>
    </row>
    <row r="523" spans="1:19" ht="11.1" customHeight="1" x14ac:dyDescent="0.25">
      <c r="A523" s="59"/>
      <c r="B523" s="229"/>
      <c r="C523" s="230"/>
      <c r="D523" s="56" t="s">
        <v>44</v>
      </c>
      <c r="E523" s="63" t="s">
        <v>45</v>
      </c>
      <c r="F523" s="63" t="s">
        <v>45</v>
      </c>
      <c r="G523" s="63" t="s">
        <v>45</v>
      </c>
      <c r="H523" s="62"/>
      <c r="I523" s="62"/>
      <c r="J523" s="63"/>
      <c r="K523" s="63"/>
      <c r="L523" s="63"/>
      <c r="M523" s="63"/>
      <c r="N523" s="63"/>
      <c r="O523" s="63" t="s">
        <v>59</v>
      </c>
      <c r="P523" s="63" t="s">
        <v>45</v>
      </c>
      <c r="Q523" s="64"/>
      <c r="R523" s="60">
        <f>AVERAGE(E522:J522)</f>
        <v>56.666666666666664</v>
      </c>
      <c r="S523" s="61" t="s">
        <v>46</v>
      </c>
    </row>
    <row r="524" spans="1:19" ht="11.1" customHeight="1" x14ac:dyDescent="0.25">
      <c r="A524" s="59"/>
      <c r="B524" s="55"/>
      <c r="C524" s="59"/>
      <c r="D524" s="59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59"/>
      <c r="R524" s="59"/>
      <c r="S524" s="59"/>
    </row>
    <row r="525" spans="1:19" ht="11.1" customHeight="1" x14ac:dyDescent="0.25">
      <c r="A525" s="55"/>
      <c r="B525" s="225" t="s">
        <v>119</v>
      </c>
      <c r="C525" s="226"/>
      <c r="D525" s="56" t="s">
        <v>28</v>
      </c>
      <c r="E525" s="57" t="s">
        <v>71</v>
      </c>
      <c r="F525" s="57" t="s">
        <v>72</v>
      </c>
      <c r="G525" s="57" t="s">
        <v>73</v>
      </c>
      <c r="H525" s="57" t="s">
        <v>74</v>
      </c>
      <c r="I525" s="57" t="s">
        <v>75</v>
      </c>
      <c r="J525" s="57" t="s">
        <v>76</v>
      </c>
      <c r="K525" s="57" t="s">
        <v>77</v>
      </c>
      <c r="L525" s="57" t="s">
        <v>78</v>
      </c>
      <c r="M525" s="57" t="s">
        <v>79</v>
      </c>
      <c r="N525" s="57" t="s">
        <v>80</v>
      </c>
      <c r="O525" s="57" t="s">
        <v>81</v>
      </c>
      <c r="P525" s="57" t="s">
        <v>82</v>
      </c>
      <c r="Q525" s="15"/>
      <c r="R525" s="57" t="s">
        <v>41</v>
      </c>
      <c r="S525" s="58"/>
    </row>
    <row r="526" spans="1:19" ht="11.1" customHeight="1" x14ac:dyDescent="0.25">
      <c r="A526" s="59"/>
      <c r="B526" s="227"/>
      <c r="C526" s="228"/>
      <c r="D526" s="56" t="s">
        <v>42</v>
      </c>
      <c r="E526" s="60">
        <v>50</v>
      </c>
      <c r="F526" s="60">
        <v>50</v>
      </c>
      <c r="G526" s="60">
        <v>60</v>
      </c>
      <c r="H526" s="60">
        <v>60</v>
      </c>
      <c r="I526" s="60">
        <v>50</v>
      </c>
      <c r="J526" s="60">
        <v>60</v>
      </c>
      <c r="K526" s="60">
        <v>70</v>
      </c>
      <c r="L526" s="60">
        <v>70</v>
      </c>
      <c r="M526" s="60">
        <v>60</v>
      </c>
      <c r="N526" s="60">
        <v>60</v>
      </c>
      <c r="O526" s="60">
        <v>60</v>
      </c>
      <c r="P526" s="60">
        <v>60</v>
      </c>
      <c r="Q526" s="15"/>
      <c r="R526" s="60">
        <f>AVERAGE(E526:P526)</f>
        <v>59.166666666666664</v>
      </c>
      <c r="S526" s="61" t="s">
        <v>43</v>
      </c>
    </row>
    <row r="527" spans="1:19" ht="11.1" customHeight="1" x14ac:dyDescent="0.25">
      <c r="A527" s="59"/>
      <c r="B527" s="229"/>
      <c r="C527" s="230"/>
      <c r="D527" s="56" t="s">
        <v>44</v>
      </c>
      <c r="E527" s="62"/>
      <c r="F527" s="62"/>
      <c r="G527" s="62"/>
      <c r="H527" s="62"/>
      <c r="I527" s="62"/>
      <c r="J527" s="63" t="s">
        <v>200</v>
      </c>
      <c r="K527" s="63" t="s">
        <v>121</v>
      </c>
      <c r="L527" s="63" t="s">
        <v>83</v>
      </c>
      <c r="M527" s="63" t="s">
        <v>83</v>
      </c>
      <c r="N527" s="63" t="s">
        <v>83</v>
      </c>
      <c r="O527" s="63" t="s">
        <v>83</v>
      </c>
      <c r="P527" s="63" t="s">
        <v>83</v>
      </c>
      <c r="Q527" s="64"/>
      <c r="R527" s="60">
        <f>AVERAGE(E526:J526)</f>
        <v>55</v>
      </c>
      <c r="S527" s="61" t="s">
        <v>46</v>
      </c>
    </row>
    <row r="528" spans="1:19" ht="11.1" customHeight="1" x14ac:dyDescent="0.25">
      <c r="A528" s="59"/>
      <c r="B528" s="55"/>
      <c r="C528" s="59"/>
      <c r="D528" s="59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59"/>
      <c r="R528" s="59"/>
      <c r="S528" s="59"/>
    </row>
    <row r="529" spans="1:19" ht="11.1" customHeight="1" x14ac:dyDescent="0.25">
      <c r="A529" s="55"/>
      <c r="B529" s="225" t="s">
        <v>122</v>
      </c>
      <c r="C529" s="226"/>
      <c r="D529" s="56" t="s">
        <v>28</v>
      </c>
      <c r="E529" s="57" t="s">
        <v>85</v>
      </c>
      <c r="F529" s="57" t="s">
        <v>86</v>
      </c>
      <c r="G529" s="57" t="s">
        <v>87</v>
      </c>
      <c r="H529" s="57" t="s">
        <v>88</v>
      </c>
      <c r="I529" s="57" t="s">
        <v>89</v>
      </c>
      <c r="J529" s="57" t="s">
        <v>90</v>
      </c>
      <c r="K529" s="57" t="s">
        <v>91</v>
      </c>
      <c r="L529" s="57" t="s">
        <v>92</v>
      </c>
      <c r="M529" s="57" t="s">
        <v>93</v>
      </c>
      <c r="N529" s="57" t="s">
        <v>94</v>
      </c>
      <c r="O529" s="57" t="s">
        <v>95</v>
      </c>
      <c r="P529" s="57" t="s">
        <v>96</v>
      </c>
      <c r="Q529" s="15"/>
      <c r="R529" s="57" t="s">
        <v>41</v>
      </c>
      <c r="S529" s="58"/>
    </row>
    <row r="530" spans="1:19" ht="11.1" customHeight="1" x14ac:dyDescent="0.25">
      <c r="A530" s="59"/>
      <c r="B530" s="227"/>
      <c r="C530" s="228"/>
      <c r="D530" s="56" t="s">
        <v>42</v>
      </c>
      <c r="E530" s="60">
        <v>110</v>
      </c>
      <c r="F530" s="60"/>
      <c r="G530" s="60">
        <v>60</v>
      </c>
      <c r="H530" s="60">
        <v>40</v>
      </c>
      <c r="I530" s="60">
        <v>45</v>
      </c>
      <c r="J530" s="60">
        <v>40</v>
      </c>
      <c r="K530" s="60">
        <v>50</v>
      </c>
      <c r="L530" s="60">
        <v>50</v>
      </c>
      <c r="M530" s="60">
        <v>50</v>
      </c>
      <c r="N530" s="60">
        <v>40</v>
      </c>
      <c r="O530" s="60">
        <v>40</v>
      </c>
      <c r="P530" s="60"/>
      <c r="Q530" s="15"/>
      <c r="R530" s="60">
        <f>AVERAGE(E530:P530)</f>
        <v>52.5</v>
      </c>
      <c r="S530" s="61" t="s">
        <v>43</v>
      </c>
    </row>
    <row r="531" spans="1:19" ht="11.1" customHeight="1" x14ac:dyDescent="0.25">
      <c r="A531" s="59"/>
      <c r="B531" s="229"/>
      <c r="C531" s="230"/>
      <c r="D531" s="56" t="s">
        <v>44</v>
      </c>
      <c r="E531" s="62"/>
      <c r="F531" s="63" t="s">
        <v>45</v>
      </c>
      <c r="G531" s="62"/>
      <c r="H531" s="62" t="s">
        <v>121</v>
      </c>
      <c r="I531" s="62" t="s">
        <v>121</v>
      </c>
      <c r="J531" s="63" t="s">
        <v>121</v>
      </c>
      <c r="K531" s="63"/>
      <c r="L531" s="63"/>
      <c r="M531" s="63"/>
      <c r="N531" s="63"/>
      <c r="O531" s="63"/>
      <c r="P531" s="63" t="s">
        <v>45</v>
      </c>
      <c r="Q531" s="64"/>
      <c r="R531" s="60">
        <f>AVERAGE(E530:J530)</f>
        <v>59</v>
      </c>
      <c r="S531" s="61" t="s">
        <v>46</v>
      </c>
    </row>
    <row r="532" spans="1:19" ht="11.1" customHeight="1" x14ac:dyDescent="0.25">
      <c r="A532" s="59"/>
      <c r="B532" s="15"/>
      <c r="C532" s="15"/>
      <c r="D532" s="15"/>
      <c r="E532" s="15"/>
      <c r="F532" s="15"/>
      <c r="G532" s="161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11.1" customHeight="1" x14ac:dyDescent="0.25">
      <c r="A533" s="55"/>
      <c r="B533" s="225" t="s">
        <v>128</v>
      </c>
      <c r="C533" s="226"/>
      <c r="D533" s="56" t="s">
        <v>28</v>
      </c>
      <c r="E533" s="57" t="s">
        <v>124</v>
      </c>
      <c r="F533" s="57" t="s">
        <v>125</v>
      </c>
      <c r="G533" s="57" t="s">
        <v>126</v>
      </c>
      <c r="H533" s="57" t="s">
        <v>127</v>
      </c>
      <c r="I533" s="57" t="s">
        <v>129</v>
      </c>
      <c r="J533" s="57" t="s">
        <v>130</v>
      </c>
      <c r="K533" s="57" t="s">
        <v>131</v>
      </c>
      <c r="L533" s="57" t="s">
        <v>132</v>
      </c>
      <c r="M533" s="57" t="s">
        <v>133</v>
      </c>
      <c r="N533" s="57" t="s">
        <v>134</v>
      </c>
      <c r="O533" s="57" t="s">
        <v>135</v>
      </c>
      <c r="P533" s="57" t="s">
        <v>136</v>
      </c>
      <c r="Q533" s="15"/>
      <c r="R533" s="57" t="s">
        <v>41</v>
      </c>
      <c r="S533" s="58"/>
    </row>
    <row r="534" spans="1:19" ht="11.1" customHeight="1" x14ac:dyDescent="0.25">
      <c r="A534" s="59"/>
      <c r="B534" s="227"/>
      <c r="C534" s="228"/>
      <c r="D534" s="56" t="s">
        <v>42</v>
      </c>
      <c r="E534" s="60"/>
      <c r="F534" s="62"/>
      <c r="G534" s="60"/>
      <c r="H534" s="60">
        <v>55</v>
      </c>
      <c r="I534" s="60">
        <v>40</v>
      </c>
      <c r="J534" s="60">
        <v>40</v>
      </c>
      <c r="K534" s="60">
        <v>35</v>
      </c>
      <c r="L534" s="60">
        <v>40</v>
      </c>
      <c r="M534" s="60">
        <v>45</v>
      </c>
      <c r="N534" s="60"/>
      <c r="O534" s="60"/>
      <c r="P534" s="60">
        <v>55</v>
      </c>
      <c r="Q534" s="15"/>
      <c r="R534" s="60">
        <f>AVERAGE(E534:P534)</f>
        <v>44.285714285714285</v>
      </c>
      <c r="S534" s="61" t="s">
        <v>43</v>
      </c>
    </row>
    <row r="535" spans="1:19" ht="11.1" customHeight="1" x14ac:dyDescent="0.25">
      <c r="A535" s="59"/>
      <c r="B535" s="229"/>
      <c r="C535" s="230"/>
      <c r="D535" s="56" t="s">
        <v>44</v>
      </c>
      <c r="E535" s="63" t="s">
        <v>45</v>
      </c>
      <c r="F535" s="63" t="s">
        <v>45</v>
      </c>
      <c r="G535" s="63" t="s">
        <v>45</v>
      </c>
      <c r="H535" s="62" t="s">
        <v>83</v>
      </c>
      <c r="I535" s="63" t="s">
        <v>83</v>
      </c>
      <c r="J535" s="63" t="s">
        <v>83</v>
      </c>
      <c r="K535" s="62" t="s">
        <v>83</v>
      </c>
      <c r="L535" s="62" t="s">
        <v>83</v>
      </c>
      <c r="M535" s="62" t="s">
        <v>83</v>
      </c>
      <c r="N535" s="63" t="s">
        <v>112</v>
      </c>
      <c r="O535" s="63" t="s">
        <v>137</v>
      </c>
      <c r="P535" s="63" t="s">
        <v>83</v>
      </c>
      <c r="Q535" s="64"/>
      <c r="R535" s="60">
        <f>AVERAGE(E534:J534)</f>
        <v>45</v>
      </c>
      <c r="S535" s="61" t="s">
        <v>46</v>
      </c>
    </row>
    <row r="536" spans="1:19" ht="11.1" customHeight="1" x14ac:dyDescent="0.25">
      <c r="A536" s="59"/>
      <c r="B536" s="15"/>
      <c r="C536" s="15"/>
      <c r="D536" s="15"/>
      <c r="E536" s="15"/>
      <c r="F536" s="15"/>
      <c r="G536" s="161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11.1" customHeight="1" x14ac:dyDescent="0.25">
      <c r="A537" s="55"/>
      <c r="B537" s="225" t="s">
        <v>295</v>
      </c>
      <c r="C537" s="226"/>
      <c r="D537" s="56" t="s">
        <v>28</v>
      </c>
      <c r="E537" s="57" t="s">
        <v>296</v>
      </c>
      <c r="F537" s="57" t="s">
        <v>297</v>
      </c>
      <c r="G537" s="57" t="s">
        <v>298</v>
      </c>
      <c r="H537" s="57" t="s">
        <v>299</v>
      </c>
      <c r="I537" s="57" t="s">
        <v>300</v>
      </c>
      <c r="J537" s="57" t="s">
        <v>301</v>
      </c>
      <c r="K537" s="57" t="s">
        <v>302</v>
      </c>
      <c r="L537" s="57" t="s">
        <v>303</v>
      </c>
      <c r="M537" s="57" t="s">
        <v>304</v>
      </c>
      <c r="N537" s="57" t="s">
        <v>305</v>
      </c>
      <c r="O537" s="57" t="s">
        <v>306</v>
      </c>
      <c r="P537" s="57" t="s">
        <v>307</v>
      </c>
      <c r="Q537" s="15"/>
      <c r="R537" s="150" t="s">
        <v>41</v>
      </c>
      <c r="S537" s="58"/>
    </row>
    <row r="538" spans="1:19" ht="11.1" customHeight="1" x14ac:dyDescent="0.25">
      <c r="A538" s="59"/>
      <c r="B538" s="227"/>
      <c r="C538" s="228"/>
      <c r="D538" s="56" t="s">
        <v>42</v>
      </c>
      <c r="E538" s="60"/>
      <c r="F538" s="60"/>
      <c r="G538" s="60"/>
      <c r="H538" s="60"/>
      <c r="I538" s="60">
        <v>40</v>
      </c>
      <c r="J538" s="60">
        <v>30</v>
      </c>
      <c r="K538" s="60">
        <v>20</v>
      </c>
      <c r="L538" s="60">
        <v>20</v>
      </c>
      <c r="M538" s="60">
        <v>20</v>
      </c>
      <c r="N538" s="60">
        <v>20</v>
      </c>
      <c r="O538" s="60">
        <v>25</v>
      </c>
      <c r="P538" s="60">
        <v>30</v>
      </c>
      <c r="Q538" s="15"/>
      <c r="R538" s="60">
        <f>AVERAGE(E538:P538)</f>
        <v>25.625</v>
      </c>
      <c r="S538" s="61" t="s">
        <v>43</v>
      </c>
    </row>
    <row r="539" spans="1:19" ht="11.1" customHeight="1" x14ac:dyDescent="0.25">
      <c r="A539" s="59"/>
      <c r="B539" s="229"/>
      <c r="C539" s="230"/>
      <c r="D539" s="56" t="s">
        <v>44</v>
      </c>
      <c r="E539" s="62" t="s">
        <v>83</v>
      </c>
      <c r="F539" s="62" t="s">
        <v>83</v>
      </c>
      <c r="G539" s="62" t="s">
        <v>83</v>
      </c>
      <c r="H539" s="62" t="s">
        <v>83</v>
      </c>
      <c r="I539" s="62" t="s">
        <v>83</v>
      </c>
      <c r="J539" s="63" t="s">
        <v>83</v>
      </c>
      <c r="K539" s="62" t="s">
        <v>83</v>
      </c>
      <c r="L539" s="62" t="s">
        <v>83</v>
      </c>
      <c r="M539" s="62" t="s">
        <v>83</v>
      </c>
      <c r="N539" s="62" t="s">
        <v>83</v>
      </c>
      <c r="O539" s="62" t="s">
        <v>83</v>
      </c>
      <c r="P539" s="62" t="s">
        <v>83</v>
      </c>
      <c r="Q539" s="64"/>
      <c r="R539" s="60">
        <f>AVERAGE(E538:J538)</f>
        <v>35</v>
      </c>
      <c r="S539" s="61" t="s">
        <v>46</v>
      </c>
    </row>
    <row r="540" spans="1:19" s="178" customFormat="1" ht="11.1" customHeight="1" x14ac:dyDescent="0.25">
      <c r="A540" s="59"/>
      <c r="B540" s="15"/>
      <c r="C540" s="15"/>
      <c r="D540" s="15"/>
      <c r="E540" s="15"/>
      <c r="F540" s="15"/>
      <c r="G540" s="161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s="178" customFormat="1" ht="11.1" customHeight="1" x14ac:dyDescent="0.25">
      <c r="A541" s="59"/>
      <c r="B541" s="231" t="s">
        <v>408</v>
      </c>
      <c r="C541" s="231"/>
      <c r="D541" s="56" t="s">
        <v>28</v>
      </c>
      <c r="E541" s="57" t="s">
        <v>411</v>
      </c>
      <c r="F541" s="57" t="s">
        <v>412</v>
      </c>
      <c r="G541" s="57" t="s">
        <v>413</v>
      </c>
      <c r="H541" s="57" t="s">
        <v>414</v>
      </c>
      <c r="I541" s="57" t="s">
        <v>415</v>
      </c>
      <c r="J541" s="57" t="s">
        <v>416</v>
      </c>
      <c r="K541" s="57" t="s">
        <v>417</v>
      </c>
      <c r="L541" s="57" t="s">
        <v>418</v>
      </c>
      <c r="M541" s="57" t="s">
        <v>419</v>
      </c>
      <c r="N541" s="57" t="s">
        <v>420</v>
      </c>
      <c r="O541" s="57" t="s">
        <v>421</v>
      </c>
      <c r="P541" s="57" t="s">
        <v>422</v>
      </c>
      <c r="Q541" s="15"/>
      <c r="R541" s="150" t="s">
        <v>41</v>
      </c>
      <c r="S541" s="58"/>
    </row>
    <row r="542" spans="1:19" s="178" customFormat="1" ht="11.1" customHeight="1" x14ac:dyDescent="0.25">
      <c r="A542" s="59"/>
      <c r="B542" s="231"/>
      <c r="C542" s="231"/>
      <c r="D542" s="56" t="s">
        <v>42</v>
      </c>
      <c r="E542" s="60">
        <v>30</v>
      </c>
      <c r="F542" s="60"/>
      <c r="G542" s="60">
        <v>30</v>
      </c>
      <c r="H542" s="60">
        <v>30</v>
      </c>
      <c r="I542" s="60">
        <v>30</v>
      </c>
      <c r="J542" s="60">
        <v>30</v>
      </c>
      <c r="K542" s="60">
        <v>35</v>
      </c>
      <c r="L542" s="60">
        <v>30</v>
      </c>
      <c r="M542" s="60">
        <v>30</v>
      </c>
      <c r="N542" s="60">
        <v>20</v>
      </c>
      <c r="O542" s="60">
        <v>25</v>
      </c>
      <c r="P542" s="60">
        <v>40</v>
      </c>
      <c r="Q542" s="15"/>
      <c r="R542" s="60">
        <f>AVERAGE(E542:P542)</f>
        <v>30</v>
      </c>
      <c r="S542" s="61" t="s">
        <v>43</v>
      </c>
    </row>
    <row r="543" spans="1:19" s="178" customFormat="1" ht="11.1" customHeight="1" x14ac:dyDescent="0.25">
      <c r="A543" s="59"/>
      <c r="B543" s="231"/>
      <c r="C543" s="231"/>
      <c r="D543" s="56" t="s">
        <v>44</v>
      </c>
      <c r="E543" s="62" t="s">
        <v>83</v>
      </c>
      <c r="F543" s="62" t="s">
        <v>45</v>
      </c>
      <c r="G543" s="62" t="s">
        <v>121</v>
      </c>
      <c r="H543" s="62" t="s">
        <v>121</v>
      </c>
      <c r="I543" s="62" t="s">
        <v>121</v>
      </c>
      <c r="J543" s="63" t="s">
        <v>121</v>
      </c>
      <c r="K543" s="62" t="s">
        <v>121</v>
      </c>
      <c r="L543" s="62" t="s">
        <v>121</v>
      </c>
      <c r="M543" s="62" t="s">
        <v>121</v>
      </c>
      <c r="N543" s="62" t="s">
        <v>423</v>
      </c>
      <c r="O543" s="62" t="s">
        <v>121</v>
      </c>
      <c r="P543" s="62" t="s">
        <v>428</v>
      </c>
      <c r="Q543" s="64"/>
      <c r="R543" s="60">
        <f>AVERAGE(E542:J542)</f>
        <v>30</v>
      </c>
      <c r="S543" s="61" t="s">
        <v>46</v>
      </c>
    </row>
    <row r="544" spans="1:19" s="185" customFormat="1" ht="11.1" customHeight="1" x14ac:dyDescent="0.25">
      <c r="A544" s="59"/>
      <c r="B544" s="182"/>
      <c r="C544" s="182"/>
      <c r="D544" s="59"/>
      <c r="E544" s="82"/>
      <c r="F544" s="82"/>
      <c r="G544" s="82"/>
      <c r="H544" s="82"/>
      <c r="I544" s="82"/>
      <c r="J544" s="83"/>
      <c r="K544" s="82"/>
      <c r="L544" s="82"/>
      <c r="M544" s="82"/>
      <c r="N544" s="82"/>
      <c r="O544" s="82"/>
      <c r="P544" s="82"/>
      <c r="Q544" s="81"/>
      <c r="R544" s="65"/>
      <c r="S544" s="85"/>
    </row>
    <row r="545" spans="1:19" s="181" customFormat="1" ht="11.1" customHeight="1" x14ac:dyDescent="0.25">
      <c r="A545" s="59"/>
      <c r="B545" s="225" t="s">
        <v>446</v>
      </c>
      <c r="C545" s="226"/>
      <c r="D545" s="56" t="s">
        <v>28</v>
      </c>
      <c r="E545" s="57" t="s">
        <v>434</v>
      </c>
      <c r="F545" s="57" t="s">
        <v>435</v>
      </c>
      <c r="G545" s="57" t="s">
        <v>436</v>
      </c>
      <c r="H545" s="57" t="s">
        <v>437</v>
      </c>
      <c r="I545" s="57" t="s">
        <v>438</v>
      </c>
      <c r="J545" s="57" t="s">
        <v>439</v>
      </c>
      <c r="K545" s="57" t="s">
        <v>440</v>
      </c>
      <c r="L545" s="57" t="s">
        <v>441</v>
      </c>
      <c r="M545" s="57" t="s">
        <v>442</v>
      </c>
      <c r="N545" s="57" t="s">
        <v>443</v>
      </c>
      <c r="O545" s="57" t="s">
        <v>444</v>
      </c>
      <c r="P545" s="57" t="s">
        <v>445</v>
      </c>
      <c r="Q545" s="15"/>
      <c r="R545" s="150" t="s">
        <v>41</v>
      </c>
      <c r="S545" s="61"/>
    </row>
    <row r="546" spans="1:19" s="181" customFormat="1" ht="11.1" customHeight="1" x14ac:dyDescent="0.25">
      <c r="A546" s="59"/>
      <c r="B546" s="227"/>
      <c r="C546" s="228"/>
      <c r="D546" s="56" t="s">
        <v>42</v>
      </c>
      <c r="E546" s="60">
        <v>30</v>
      </c>
      <c r="F546" s="60">
        <v>35</v>
      </c>
      <c r="G546" s="60">
        <v>40</v>
      </c>
      <c r="H546" s="60">
        <v>30</v>
      </c>
      <c r="I546" s="60">
        <v>30</v>
      </c>
      <c r="J546" s="60">
        <v>30</v>
      </c>
      <c r="K546" s="60">
        <v>40</v>
      </c>
      <c r="L546" s="60">
        <v>40</v>
      </c>
      <c r="M546" s="60">
        <v>40</v>
      </c>
      <c r="N546" s="60">
        <v>35</v>
      </c>
      <c r="O546" s="60">
        <v>40</v>
      </c>
      <c r="P546" s="60">
        <v>30</v>
      </c>
      <c r="Q546" s="15"/>
      <c r="R546" s="60">
        <f>AVERAGE(E546:P546)</f>
        <v>35</v>
      </c>
      <c r="S546" s="61" t="s">
        <v>43</v>
      </c>
    </row>
    <row r="547" spans="1:19" s="181" customFormat="1" ht="11.1" customHeight="1" x14ac:dyDescent="0.25">
      <c r="A547" s="59"/>
      <c r="B547" s="229"/>
      <c r="C547" s="230"/>
      <c r="D547" s="56" t="s">
        <v>44</v>
      </c>
      <c r="E547" s="62" t="s">
        <v>450</v>
      </c>
      <c r="F547" s="62" t="s">
        <v>83</v>
      </c>
      <c r="G547" s="62" t="s">
        <v>83</v>
      </c>
      <c r="H547" s="62" t="s">
        <v>83</v>
      </c>
      <c r="I547" s="62" t="s">
        <v>121</v>
      </c>
      <c r="J547" s="63" t="s">
        <v>121</v>
      </c>
      <c r="K547" s="62" t="s">
        <v>121</v>
      </c>
      <c r="L547" s="63" t="s">
        <v>448</v>
      </c>
      <c r="M547" s="63" t="s">
        <v>121</v>
      </c>
      <c r="N547" s="63" t="s">
        <v>121</v>
      </c>
      <c r="O547" s="63" t="s">
        <v>83</v>
      </c>
      <c r="P547" s="63" t="s">
        <v>83</v>
      </c>
      <c r="Q547" s="64"/>
      <c r="R547" s="60">
        <f>AVERAGE(E546:J546)</f>
        <v>32.5</v>
      </c>
      <c r="S547" s="61" t="s">
        <v>46</v>
      </c>
    </row>
    <row r="548" spans="1:19" s="185" customFormat="1" ht="11.1" customHeight="1" x14ac:dyDescent="0.25">
      <c r="A548" s="59"/>
      <c r="B548" s="189"/>
      <c r="C548" s="189"/>
      <c r="D548" s="59"/>
      <c r="E548" s="82"/>
      <c r="F548" s="82"/>
      <c r="G548" s="82"/>
      <c r="H548" s="82"/>
      <c r="I548" s="82"/>
      <c r="J548" s="83"/>
      <c r="K548" s="82"/>
      <c r="L548" s="83"/>
      <c r="M548" s="83"/>
      <c r="N548" s="83"/>
      <c r="O548" s="83"/>
      <c r="P548" s="83"/>
      <c r="Q548" s="81"/>
      <c r="R548" s="65"/>
      <c r="S548" s="85"/>
    </row>
    <row r="549" spans="1:19" s="188" customFormat="1" ht="11.1" customHeight="1" x14ac:dyDescent="0.25">
      <c r="A549" s="59"/>
      <c r="B549" s="225" t="s">
        <v>465</v>
      </c>
      <c r="C549" s="226"/>
      <c r="D549" s="56" t="s">
        <v>28</v>
      </c>
      <c r="E549" s="57" t="s">
        <v>466</v>
      </c>
      <c r="F549" s="57" t="s">
        <v>467</v>
      </c>
      <c r="G549" s="57" t="s">
        <v>468</v>
      </c>
      <c r="H549" s="57" t="s">
        <v>469</v>
      </c>
      <c r="I549" s="57" t="s">
        <v>470</v>
      </c>
      <c r="J549" s="57" t="s">
        <v>471</v>
      </c>
      <c r="K549" s="57" t="s">
        <v>472</v>
      </c>
      <c r="L549" s="57" t="s">
        <v>473</v>
      </c>
      <c r="M549" s="57" t="s">
        <v>474</v>
      </c>
      <c r="N549" s="57" t="s">
        <v>475</v>
      </c>
      <c r="O549" s="57" t="s">
        <v>476</v>
      </c>
      <c r="P549" s="57" t="s">
        <v>477</v>
      </c>
      <c r="Q549" s="15"/>
      <c r="R549" s="150" t="s">
        <v>41</v>
      </c>
      <c r="S549" s="61"/>
    </row>
    <row r="550" spans="1:19" s="188" customFormat="1" ht="11.1" customHeight="1" x14ac:dyDescent="0.25">
      <c r="A550" s="59"/>
      <c r="B550" s="227"/>
      <c r="C550" s="228"/>
      <c r="D550" s="56" t="s">
        <v>42</v>
      </c>
      <c r="E550" s="60"/>
      <c r="F550" s="60"/>
      <c r="G550" s="60">
        <v>40</v>
      </c>
      <c r="H550" s="60">
        <v>30</v>
      </c>
      <c r="I550" s="60">
        <v>40</v>
      </c>
      <c r="J550" s="60">
        <v>40</v>
      </c>
      <c r="K550" s="60">
        <v>40</v>
      </c>
      <c r="L550" s="60">
        <v>45</v>
      </c>
      <c r="M550" s="60">
        <v>30</v>
      </c>
      <c r="N550" s="60">
        <v>30</v>
      </c>
      <c r="O550" s="60">
        <v>30</v>
      </c>
      <c r="P550" s="60">
        <v>40</v>
      </c>
      <c r="Q550" s="15"/>
      <c r="R550" s="60">
        <f>AVERAGE(E550:P550)</f>
        <v>36.5</v>
      </c>
      <c r="S550" s="61" t="s">
        <v>43</v>
      </c>
    </row>
    <row r="551" spans="1:19" s="188" customFormat="1" ht="11.1" customHeight="1" x14ac:dyDescent="0.25">
      <c r="A551" s="59"/>
      <c r="B551" s="229"/>
      <c r="C551" s="230"/>
      <c r="D551" s="56" t="s">
        <v>44</v>
      </c>
      <c r="E551" s="62" t="s">
        <v>45</v>
      </c>
      <c r="F551" s="62" t="s">
        <v>45</v>
      </c>
      <c r="G551" s="62" t="s">
        <v>293</v>
      </c>
      <c r="H551" s="62" t="s">
        <v>293</v>
      </c>
      <c r="I551" s="62" t="s">
        <v>83</v>
      </c>
      <c r="J551" s="63" t="s">
        <v>121</v>
      </c>
      <c r="K551" s="62" t="s">
        <v>121</v>
      </c>
      <c r="L551" s="63" t="s">
        <v>293</v>
      </c>
      <c r="M551" s="63" t="s">
        <v>83</v>
      </c>
      <c r="N551" s="63" t="s">
        <v>83</v>
      </c>
      <c r="O551" s="63" t="s">
        <v>83</v>
      </c>
      <c r="P551" s="63" t="s">
        <v>83</v>
      </c>
      <c r="Q551" s="64"/>
      <c r="R551" s="60">
        <f>AVERAGE(E550:J550)</f>
        <v>37.5</v>
      </c>
      <c r="S551" s="61" t="s">
        <v>46</v>
      </c>
    </row>
    <row r="552" spans="1:19" s="185" customFormat="1" ht="11.1" customHeight="1" x14ac:dyDescent="0.25">
      <c r="A552" s="59"/>
      <c r="B552" s="182"/>
      <c r="C552" s="182"/>
      <c r="D552" s="59"/>
      <c r="E552" s="82"/>
      <c r="F552" s="82"/>
      <c r="G552" s="82"/>
      <c r="H552" s="82"/>
      <c r="I552" s="82"/>
      <c r="J552" s="83"/>
      <c r="K552" s="82"/>
      <c r="L552" s="82"/>
      <c r="M552" s="82"/>
      <c r="N552" s="82"/>
      <c r="O552" s="82"/>
      <c r="P552" s="82"/>
      <c r="Q552" s="81"/>
      <c r="R552" s="65"/>
      <c r="S552" s="85"/>
    </row>
    <row r="554" spans="1:19" ht="20.100000000000001" customHeight="1" x14ac:dyDescent="0.25">
      <c r="A554" s="147" t="s">
        <v>342</v>
      </c>
      <c r="B554" s="10"/>
      <c r="C554" s="10"/>
      <c r="D554" s="10"/>
      <c r="E554" s="10"/>
      <c r="F554" s="10"/>
      <c r="G554" s="159"/>
      <c r="H554" s="8"/>
      <c r="I554" s="8"/>
      <c r="J554" s="8"/>
      <c r="K554" s="8"/>
      <c r="L554" s="7"/>
      <c r="M554" s="7"/>
      <c r="N554" s="8"/>
      <c r="O554" s="8"/>
      <c r="P554" s="8"/>
      <c r="Q554" s="8"/>
      <c r="R554" s="8"/>
      <c r="S554" s="8"/>
    </row>
    <row r="555" spans="1:19" ht="15" customHeight="1" x14ac:dyDescent="0.25">
      <c r="A555" s="215" t="s">
        <v>351</v>
      </c>
      <c r="B555" s="215"/>
      <c r="C555" s="10"/>
      <c r="D555" s="14" t="s">
        <v>26</v>
      </c>
      <c r="E555" s="10"/>
      <c r="F555" s="10"/>
      <c r="G555" s="159"/>
      <c r="H555" s="8"/>
      <c r="I555" s="8"/>
      <c r="J555" s="8"/>
      <c r="K555" s="8"/>
      <c r="L555" s="7"/>
      <c r="M555" s="7"/>
      <c r="N555" s="8"/>
      <c r="O555" s="8"/>
      <c r="P555" s="8"/>
      <c r="Q555" s="8"/>
      <c r="R555" s="8"/>
      <c r="S555" s="149"/>
    </row>
    <row r="556" spans="1:19" ht="11.1" customHeight="1" x14ac:dyDescent="0.25">
      <c r="A556" s="59"/>
      <c r="B556" s="15"/>
      <c r="C556" s="15"/>
      <c r="D556" s="15"/>
      <c r="E556" s="15"/>
      <c r="F556" s="15"/>
      <c r="G556" s="161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11.1" customHeight="1" x14ac:dyDescent="0.25">
      <c r="A557" s="55"/>
      <c r="B557" s="225" t="s">
        <v>128</v>
      </c>
      <c r="C557" s="226"/>
      <c r="D557" s="56" t="s">
        <v>28</v>
      </c>
      <c r="E557" s="57" t="s">
        <v>124</v>
      </c>
      <c r="F557" s="57" t="s">
        <v>125</v>
      </c>
      <c r="G557" s="57" t="s">
        <v>126</v>
      </c>
      <c r="H557" s="57" t="s">
        <v>127</v>
      </c>
      <c r="I557" s="57" t="s">
        <v>129</v>
      </c>
      <c r="J557" s="57" t="s">
        <v>130</v>
      </c>
      <c r="K557" s="57" t="s">
        <v>131</v>
      </c>
      <c r="L557" s="57" t="s">
        <v>132</v>
      </c>
      <c r="M557" s="57" t="s">
        <v>133</v>
      </c>
      <c r="N557" s="57" t="s">
        <v>134</v>
      </c>
      <c r="O557" s="57" t="s">
        <v>135</v>
      </c>
      <c r="P557" s="57" t="s">
        <v>136</v>
      </c>
      <c r="Q557" s="15"/>
      <c r="R557" s="57" t="s">
        <v>41</v>
      </c>
      <c r="S557" s="58"/>
    </row>
    <row r="558" spans="1:19" ht="11.1" customHeight="1" x14ac:dyDescent="0.25">
      <c r="A558" s="59"/>
      <c r="B558" s="227"/>
      <c r="C558" s="228"/>
      <c r="D558" s="56" t="s">
        <v>42</v>
      </c>
      <c r="E558" s="60"/>
      <c r="F558" s="62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15"/>
      <c r="R558" s="60" t="s">
        <v>16</v>
      </c>
      <c r="S558" s="61" t="s">
        <v>43</v>
      </c>
    </row>
    <row r="559" spans="1:19" ht="11.1" customHeight="1" x14ac:dyDescent="0.25">
      <c r="A559" s="59"/>
      <c r="B559" s="229"/>
      <c r="C559" s="230"/>
      <c r="D559" s="56" t="s">
        <v>44</v>
      </c>
      <c r="E559" s="232" t="s">
        <v>310</v>
      </c>
      <c r="F559" s="233"/>
      <c r="G559" s="233"/>
      <c r="H559" s="233"/>
      <c r="I559" s="233"/>
      <c r="J559" s="233"/>
      <c r="K559" s="233"/>
      <c r="L559" s="234"/>
      <c r="M559" s="62" t="s">
        <v>157</v>
      </c>
      <c r="N559" s="63" t="s">
        <v>157</v>
      </c>
      <c r="O559" s="63" t="s">
        <v>157</v>
      </c>
      <c r="P559" s="63" t="s">
        <v>157</v>
      </c>
      <c r="Q559" s="64"/>
      <c r="R559" s="60" t="s">
        <v>16</v>
      </c>
      <c r="S559" s="61" t="s">
        <v>46</v>
      </c>
    </row>
    <row r="560" spans="1:19" ht="11.1" customHeight="1" x14ac:dyDescent="0.25">
      <c r="A560" s="59"/>
      <c r="B560" s="15"/>
      <c r="C560" s="15"/>
      <c r="D560" s="15"/>
      <c r="E560" s="15"/>
      <c r="F560" s="15"/>
      <c r="G560" s="161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11.1" customHeight="1" x14ac:dyDescent="0.25">
      <c r="A561" s="55"/>
      <c r="B561" s="225" t="s">
        <v>295</v>
      </c>
      <c r="C561" s="226"/>
      <c r="D561" s="56" t="s">
        <v>28</v>
      </c>
      <c r="E561" s="57" t="s">
        <v>296</v>
      </c>
      <c r="F561" s="57" t="s">
        <v>297</v>
      </c>
      <c r="G561" s="57" t="s">
        <v>298</v>
      </c>
      <c r="H561" s="57" t="s">
        <v>299</v>
      </c>
      <c r="I561" s="57" t="s">
        <v>300</v>
      </c>
      <c r="J561" s="57" t="s">
        <v>301</v>
      </c>
      <c r="K561" s="57" t="s">
        <v>302</v>
      </c>
      <c r="L561" s="57" t="s">
        <v>303</v>
      </c>
      <c r="M561" s="57" t="s">
        <v>304</v>
      </c>
      <c r="N561" s="57" t="s">
        <v>305</v>
      </c>
      <c r="O561" s="57" t="s">
        <v>306</v>
      </c>
      <c r="P561" s="57" t="s">
        <v>307</v>
      </c>
      <c r="Q561" s="15"/>
      <c r="R561" s="150" t="s">
        <v>41</v>
      </c>
      <c r="S561" s="58"/>
    </row>
    <row r="562" spans="1:19" ht="11.1" customHeight="1" x14ac:dyDescent="0.25">
      <c r="A562" s="59"/>
      <c r="B562" s="227"/>
      <c r="C562" s="228"/>
      <c r="D562" s="56" t="s">
        <v>42</v>
      </c>
      <c r="E562" s="60">
        <v>80</v>
      </c>
      <c r="F562" s="60">
        <v>70</v>
      </c>
      <c r="G562" s="60">
        <v>65</v>
      </c>
      <c r="H562" s="60">
        <v>75</v>
      </c>
      <c r="I562" s="60">
        <v>60</v>
      </c>
      <c r="J562" s="60">
        <v>50</v>
      </c>
      <c r="K562" s="60">
        <v>50</v>
      </c>
      <c r="L562" s="60">
        <v>50</v>
      </c>
      <c r="M562" s="60">
        <v>50</v>
      </c>
      <c r="N562" s="60">
        <v>50</v>
      </c>
      <c r="O562" s="60">
        <v>50</v>
      </c>
      <c r="P562" s="60">
        <v>50</v>
      </c>
      <c r="Q562" s="15"/>
      <c r="R562" s="60">
        <f>AVERAGE(E562:P562)</f>
        <v>58.333333333333336</v>
      </c>
      <c r="S562" s="61" t="s">
        <v>43</v>
      </c>
    </row>
    <row r="563" spans="1:19" ht="11.1" customHeight="1" x14ac:dyDescent="0.25">
      <c r="A563" s="59"/>
      <c r="B563" s="229"/>
      <c r="C563" s="230"/>
      <c r="D563" s="56" t="s">
        <v>44</v>
      </c>
      <c r="E563" s="62" t="s">
        <v>200</v>
      </c>
      <c r="F563" s="62" t="s">
        <v>83</v>
      </c>
      <c r="G563" s="62" t="s">
        <v>83</v>
      </c>
      <c r="H563" s="62" t="s">
        <v>83</v>
      </c>
      <c r="I563" s="62" t="s">
        <v>121</v>
      </c>
      <c r="J563" s="63" t="s">
        <v>121</v>
      </c>
      <c r="K563" s="62" t="s">
        <v>121</v>
      </c>
      <c r="L563" s="62" t="s">
        <v>121</v>
      </c>
      <c r="M563" s="62" t="s">
        <v>121</v>
      </c>
      <c r="N563" s="62" t="s">
        <v>121</v>
      </c>
      <c r="O563" s="62" t="s">
        <v>121</v>
      </c>
      <c r="P563" s="62" t="s">
        <v>144</v>
      </c>
      <c r="Q563" s="64"/>
      <c r="R563" s="60">
        <f>AVERAGE(E562:J562)</f>
        <v>66.666666666666671</v>
      </c>
      <c r="S563" s="61" t="s">
        <v>46</v>
      </c>
    </row>
    <row r="564" spans="1:19" s="178" customFormat="1" ht="11.1" customHeight="1" x14ac:dyDescent="0.25">
      <c r="A564" s="59"/>
      <c r="B564" s="15"/>
      <c r="C564" s="15"/>
      <c r="D564" s="15"/>
      <c r="E564" s="15"/>
      <c r="F564" s="15"/>
      <c r="G564" s="161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s="178" customFormat="1" ht="11.1" customHeight="1" x14ac:dyDescent="0.25">
      <c r="A565" s="59"/>
      <c r="B565" s="231" t="s">
        <v>408</v>
      </c>
      <c r="C565" s="231"/>
      <c r="D565" s="56" t="s">
        <v>28</v>
      </c>
      <c r="E565" s="57" t="s">
        <v>411</v>
      </c>
      <c r="F565" s="57" t="s">
        <v>412</v>
      </c>
      <c r="G565" s="57" t="s">
        <v>413</v>
      </c>
      <c r="H565" s="57" t="s">
        <v>414</v>
      </c>
      <c r="I565" s="57" t="s">
        <v>415</v>
      </c>
      <c r="J565" s="57" t="s">
        <v>416</v>
      </c>
      <c r="K565" s="57" t="s">
        <v>417</v>
      </c>
      <c r="L565" s="57" t="s">
        <v>418</v>
      </c>
      <c r="M565" s="57" t="s">
        <v>419</v>
      </c>
      <c r="N565" s="57" t="s">
        <v>420</v>
      </c>
      <c r="O565" s="57" t="s">
        <v>421</v>
      </c>
      <c r="P565" s="57" t="s">
        <v>422</v>
      </c>
      <c r="Q565" s="15"/>
      <c r="R565" s="150" t="s">
        <v>41</v>
      </c>
      <c r="S565" s="58"/>
    </row>
    <row r="566" spans="1:19" s="178" customFormat="1" ht="11.1" customHeight="1" x14ac:dyDescent="0.25">
      <c r="A566" s="59"/>
      <c r="B566" s="231"/>
      <c r="C566" s="231"/>
      <c r="D566" s="56" t="s">
        <v>42</v>
      </c>
      <c r="E566" s="60">
        <v>30</v>
      </c>
      <c r="F566" s="60"/>
      <c r="G566" s="60">
        <v>30</v>
      </c>
      <c r="H566" s="60">
        <v>30</v>
      </c>
      <c r="I566" s="60">
        <v>35</v>
      </c>
      <c r="J566" s="60">
        <v>35</v>
      </c>
      <c r="K566" s="60">
        <v>30</v>
      </c>
      <c r="L566" s="60">
        <v>40</v>
      </c>
      <c r="M566" s="60">
        <v>40</v>
      </c>
      <c r="N566" s="60">
        <v>40</v>
      </c>
      <c r="O566" s="60">
        <v>40</v>
      </c>
      <c r="P566" s="60">
        <v>50</v>
      </c>
      <c r="Q566" s="15"/>
      <c r="R566" s="60">
        <f>AVERAGE(E566:P566)</f>
        <v>36.363636363636367</v>
      </c>
      <c r="S566" s="61" t="s">
        <v>43</v>
      </c>
    </row>
    <row r="567" spans="1:19" s="178" customFormat="1" ht="11.1" customHeight="1" x14ac:dyDescent="0.25">
      <c r="A567" s="59"/>
      <c r="B567" s="231"/>
      <c r="C567" s="231"/>
      <c r="D567" s="56" t="s">
        <v>44</v>
      </c>
      <c r="E567" s="62" t="s">
        <v>121</v>
      </c>
      <c r="F567" s="62" t="s">
        <v>45</v>
      </c>
      <c r="G567" s="62" t="s">
        <v>428</v>
      </c>
      <c r="H567" s="62" t="s">
        <v>428</v>
      </c>
      <c r="I567" s="62" t="s">
        <v>83</v>
      </c>
      <c r="J567" s="63" t="s">
        <v>83</v>
      </c>
      <c r="K567" s="62" t="s">
        <v>121</v>
      </c>
      <c r="L567" s="62" t="s">
        <v>121</v>
      </c>
      <c r="M567" s="62" t="s">
        <v>144</v>
      </c>
      <c r="N567" s="62" t="s">
        <v>121</v>
      </c>
      <c r="O567" s="62" t="s">
        <v>121</v>
      </c>
      <c r="P567" s="62" t="s">
        <v>83</v>
      </c>
      <c r="Q567" s="64"/>
      <c r="R567" s="60">
        <f>AVERAGE(E566:J566)</f>
        <v>32</v>
      </c>
      <c r="S567" s="61" t="s">
        <v>46</v>
      </c>
    </row>
    <row r="568" spans="1:19" s="185" customFormat="1" ht="11.1" customHeight="1" x14ac:dyDescent="0.25">
      <c r="A568" s="59"/>
      <c r="B568" s="182"/>
      <c r="C568" s="182"/>
      <c r="D568" s="59"/>
      <c r="E568" s="82"/>
      <c r="F568" s="82"/>
      <c r="G568" s="82"/>
      <c r="H568" s="82"/>
      <c r="I568" s="82"/>
      <c r="J568" s="83"/>
      <c r="K568" s="82"/>
      <c r="L568" s="82"/>
      <c r="M568" s="82"/>
      <c r="N568" s="82"/>
      <c r="O568" s="82"/>
      <c r="P568" s="82"/>
      <c r="Q568" s="81"/>
      <c r="R568" s="65"/>
      <c r="S568" s="85"/>
    </row>
    <row r="569" spans="1:19" s="181" customFormat="1" ht="11.1" customHeight="1" x14ac:dyDescent="0.25">
      <c r="A569" s="59"/>
      <c r="B569" s="225" t="s">
        <v>446</v>
      </c>
      <c r="C569" s="226"/>
      <c r="D569" s="56" t="s">
        <v>28</v>
      </c>
      <c r="E569" s="57" t="s">
        <v>434</v>
      </c>
      <c r="F569" s="57" t="s">
        <v>435</v>
      </c>
      <c r="G569" s="57" t="s">
        <v>436</v>
      </c>
      <c r="H569" s="57" t="s">
        <v>437</v>
      </c>
      <c r="I569" s="57" t="s">
        <v>438</v>
      </c>
      <c r="J569" s="57" t="s">
        <v>439</v>
      </c>
      <c r="K569" s="57" t="s">
        <v>440</v>
      </c>
      <c r="L569" s="57" t="s">
        <v>441</v>
      </c>
      <c r="M569" s="57" t="s">
        <v>442</v>
      </c>
      <c r="N569" s="57" t="s">
        <v>443</v>
      </c>
      <c r="O569" s="57" t="s">
        <v>444</v>
      </c>
      <c r="P569" s="57" t="s">
        <v>445</v>
      </c>
      <c r="Q569" s="15"/>
      <c r="R569" s="150" t="s">
        <v>41</v>
      </c>
      <c r="S569" s="61"/>
    </row>
    <row r="570" spans="1:19" s="181" customFormat="1" ht="11.1" customHeight="1" x14ac:dyDescent="0.25">
      <c r="A570" s="59"/>
      <c r="B570" s="227"/>
      <c r="C570" s="228"/>
      <c r="D570" s="56" t="s">
        <v>42</v>
      </c>
      <c r="E570" s="60"/>
      <c r="F570" s="60">
        <v>30</v>
      </c>
      <c r="G570" s="60">
        <v>40</v>
      </c>
      <c r="H570" s="60">
        <v>50</v>
      </c>
      <c r="I570" s="60">
        <v>60</v>
      </c>
      <c r="J570" s="60">
        <v>65</v>
      </c>
      <c r="K570" s="60">
        <v>40</v>
      </c>
      <c r="L570" s="60">
        <v>40</v>
      </c>
      <c r="M570" s="60">
        <v>20</v>
      </c>
      <c r="N570" s="60">
        <v>30</v>
      </c>
      <c r="O570" s="60">
        <v>40</v>
      </c>
      <c r="P570" s="60">
        <v>40</v>
      </c>
      <c r="Q570" s="15"/>
      <c r="R570" s="60">
        <f>AVERAGE(E570:P570)</f>
        <v>41.363636363636367</v>
      </c>
      <c r="S570" s="61" t="s">
        <v>43</v>
      </c>
    </row>
    <row r="571" spans="1:19" s="181" customFormat="1" ht="11.1" customHeight="1" x14ac:dyDescent="0.25">
      <c r="A571" s="59"/>
      <c r="B571" s="229"/>
      <c r="C571" s="230"/>
      <c r="D571" s="56" t="s">
        <v>44</v>
      </c>
      <c r="E571" s="62" t="s">
        <v>45</v>
      </c>
      <c r="F571" s="62" t="s">
        <v>83</v>
      </c>
      <c r="G571" s="62" t="s">
        <v>448</v>
      </c>
      <c r="H571" s="62" t="s">
        <v>448</v>
      </c>
      <c r="I571" s="62" t="s">
        <v>121</v>
      </c>
      <c r="J571" s="63" t="s">
        <v>121</v>
      </c>
      <c r="K571" s="62" t="s">
        <v>83</v>
      </c>
      <c r="L571" s="63" t="s">
        <v>448</v>
      </c>
      <c r="M571" s="63" t="s">
        <v>83</v>
      </c>
      <c r="N571" s="63" t="s">
        <v>121</v>
      </c>
      <c r="O571" s="63" t="s">
        <v>83</v>
      </c>
      <c r="P571" s="63" t="s">
        <v>83</v>
      </c>
      <c r="Q571" s="64"/>
      <c r="R571" s="60">
        <f>AVERAGE(E570:J570)</f>
        <v>49</v>
      </c>
      <c r="S571" s="61" t="s">
        <v>46</v>
      </c>
    </row>
    <row r="572" spans="1:19" s="185" customFormat="1" ht="11.1" customHeight="1" x14ac:dyDescent="0.25">
      <c r="A572" s="59"/>
      <c r="B572" s="189"/>
      <c r="C572" s="189"/>
      <c r="D572" s="59"/>
      <c r="E572" s="82"/>
      <c r="F572" s="82"/>
      <c r="G572" s="82"/>
      <c r="H572" s="82"/>
      <c r="I572" s="82"/>
      <c r="J572" s="83"/>
      <c r="K572" s="82"/>
      <c r="L572" s="83"/>
      <c r="M572" s="83"/>
      <c r="N572" s="83"/>
      <c r="O572" s="83"/>
      <c r="P572" s="83"/>
      <c r="Q572" s="81"/>
      <c r="R572" s="65"/>
      <c r="S572" s="85"/>
    </row>
    <row r="573" spans="1:19" s="188" customFormat="1" ht="11.1" customHeight="1" x14ac:dyDescent="0.25">
      <c r="A573" s="59"/>
      <c r="B573" s="225" t="s">
        <v>465</v>
      </c>
      <c r="C573" s="226"/>
      <c r="D573" s="56" t="s">
        <v>28</v>
      </c>
      <c r="E573" s="57" t="s">
        <v>466</v>
      </c>
      <c r="F573" s="57" t="s">
        <v>467</v>
      </c>
      <c r="G573" s="57" t="s">
        <v>468</v>
      </c>
      <c r="H573" s="57" t="s">
        <v>469</v>
      </c>
      <c r="I573" s="57" t="s">
        <v>470</v>
      </c>
      <c r="J573" s="57" t="s">
        <v>471</v>
      </c>
      <c r="K573" s="57" t="s">
        <v>472</v>
      </c>
      <c r="L573" s="57" t="s">
        <v>473</v>
      </c>
      <c r="M573" s="57" t="s">
        <v>474</v>
      </c>
      <c r="N573" s="57" t="s">
        <v>475</v>
      </c>
      <c r="O573" s="57" t="s">
        <v>476</v>
      </c>
      <c r="P573" s="57" t="s">
        <v>477</v>
      </c>
      <c r="Q573" s="15"/>
      <c r="R573" s="150" t="s">
        <v>41</v>
      </c>
      <c r="S573" s="61"/>
    </row>
    <row r="574" spans="1:19" s="188" customFormat="1" ht="11.1" customHeight="1" x14ac:dyDescent="0.25">
      <c r="A574" s="59"/>
      <c r="B574" s="227"/>
      <c r="C574" s="228"/>
      <c r="D574" s="56" t="s">
        <v>42</v>
      </c>
      <c r="E574" s="60"/>
      <c r="F574" s="60">
        <v>40</v>
      </c>
      <c r="G574" s="60">
        <v>40</v>
      </c>
      <c r="H574" s="60">
        <v>40</v>
      </c>
      <c r="I574" s="60">
        <v>45</v>
      </c>
      <c r="J574" s="60">
        <v>50</v>
      </c>
      <c r="K574" s="60">
        <v>50</v>
      </c>
      <c r="L574" s="60">
        <v>50</v>
      </c>
      <c r="M574" s="60">
        <v>40</v>
      </c>
      <c r="N574" s="60">
        <v>40</v>
      </c>
      <c r="O574" s="60">
        <v>40</v>
      </c>
      <c r="P574" s="60">
        <v>40</v>
      </c>
      <c r="Q574" s="15"/>
      <c r="R574" s="60">
        <f>AVERAGE(E574:P574)</f>
        <v>43.18181818181818</v>
      </c>
      <c r="S574" s="61" t="s">
        <v>43</v>
      </c>
    </row>
    <row r="575" spans="1:19" s="188" customFormat="1" ht="11.1" customHeight="1" x14ac:dyDescent="0.25">
      <c r="A575" s="59"/>
      <c r="B575" s="229"/>
      <c r="C575" s="230"/>
      <c r="D575" s="56" t="s">
        <v>44</v>
      </c>
      <c r="E575" s="62" t="s">
        <v>45</v>
      </c>
      <c r="F575" s="62" t="s">
        <v>200</v>
      </c>
      <c r="G575" s="62" t="s">
        <v>83</v>
      </c>
      <c r="H575" s="62" t="s">
        <v>83</v>
      </c>
      <c r="I575" s="62" t="s">
        <v>83</v>
      </c>
      <c r="J575" s="63" t="s">
        <v>121</v>
      </c>
      <c r="K575" s="62" t="s">
        <v>293</v>
      </c>
      <c r="L575" s="63" t="s">
        <v>83</v>
      </c>
      <c r="M575" s="63" t="s">
        <v>83</v>
      </c>
      <c r="N575" s="63" t="s">
        <v>83</v>
      </c>
      <c r="O575" s="63" t="s">
        <v>83</v>
      </c>
      <c r="P575" s="63" t="s">
        <v>83</v>
      </c>
      <c r="Q575" s="64"/>
      <c r="R575" s="60">
        <f>AVERAGE(E574:J574)</f>
        <v>43</v>
      </c>
      <c r="S575" s="61" t="s">
        <v>46</v>
      </c>
    </row>
    <row r="576" spans="1:19" s="185" customFormat="1" ht="11.1" customHeight="1" x14ac:dyDescent="0.25">
      <c r="A576" s="59"/>
      <c r="B576" s="182"/>
      <c r="C576" s="182"/>
      <c r="D576" s="59"/>
      <c r="E576" s="82"/>
      <c r="F576" s="82"/>
      <c r="G576" s="82"/>
      <c r="H576" s="82"/>
      <c r="I576" s="82"/>
      <c r="J576" s="83"/>
      <c r="K576" s="82"/>
      <c r="L576" s="82"/>
      <c r="M576" s="82"/>
      <c r="N576" s="82"/>
      <c r="O576" s="82"/>
      <c r="P576" s="82"/>
      <c r="Q576" s="81"/>
      <c r="R576" s="65"/>
      <c r="S576" s="85"/>
    </row>
    <row r="578" spans="1:19" ht="20.100000000000001" customHeight="1" x14ac:dyDescent="0.25">
      <c r="A578" s="147" t="s">
        <v>343</v>
      </c>
      <c r="B578" s="10"/>
      <c r="C578" s="10"/>
      <c r="D578" s="10"/>
      <c r="E578" s="10"/>
      <c r="F578" s="10"/>
      <c r="G578" s="159"/>
      <c r="H578" s="8"/>
      <c r="I578" s="8"/>
      <c r="J578" s="8"/>
      <c r="K578" s="8"/>
      <c r="L578" s="7"/>
      <c r="M578" s="7"/>
      <c r="N578" s="8"/>
      <c r="O578" s="8"/>
      <c r="P578" s="8"/>
      <c r="Q578" s="8"/>
      <c r="R578" s="8"/>
      <c r="S578" s="8"/>
    </row>
    <row r="579" spans="1:19" ht="15" customHeight="1" x14ac:dyDescent="0.25">
      <c r="A579" s="215"/>
      <c r="B579" s="215"/>
      <c r="C579" s="10"/>
      <c r="D579" s="14" t="s">
        <v>26</v>
      </c>
      <c r="E579" s="10"/>
      <c r="F579" s="10"/>
      <c r="G579" s="159"/>
      <c r="H579" s="8"/>
      <c r="I579" s="8"/>
      <c r="J579" s="8"/>
      <c r="K579" s="8"/>
      <c r="L579" s="7"/>
      <c r="M579" s="7"/>
      <c r="N579" s="8"/>
      <c r="O579" s="8"/>
      <c r="P579" s="8"/>
      <c r="Q579" s="8"/>
      <c r="R579" s="8"/>
      <c r="S579" s="149"/>
    </row>
    <row r="580" spans="1:19" ht="11.1" customHeight="1" x14ac:dyDescent="0.25">
      <c r="A580" s="2"/>
      <c r="B580" s="3"/>
      <c r="C580" s="2"/>
      <c r="D580" s="1"/>
      <c r="E580" s="1"/>
      <c r="F580" s="1"/>
      <c r="G580" s="160"/>
      <c r="H580" s="1"/>
      <c r="I580" s="1"/>
      <c r="J580" s="1"/>
      <c r="K580" s="1"/>
      <c r="L580" s="7"/>
      <c r="M580" s="7"/>
      <c r="N580" s="1"/>
      <c r="O580" s="1"/>
      <c r="P580" s="1"/>
      <c r="Q580" s="1"/>
      <c r="R580" s="1"/>
      <c r="S580" s="4"/>
    </row>
    <row r="581" spans="1:19" ht="11.1" customHeight="1" x14ac:dyDescent="0.25">
      <c r="A581" s="55"/>
      <c r="B581" s="225" t="s">
        <v>119</v>
      </c>
      <c r="C581" s="226"/>
      <c r="D581" s="56" t="s">
        <v>28</v>
      </c>
      <c r="E581" s="57" t="s">
        <v>71</v>
      </c>
      <c r="F581" s="57" t="s">
        <v>72</v>
      </c>
      <c r="G581" s="57" t="s">
        <v>73</v>
      </c>
      <c r="H581" s="57" t="s">
        <v>74</v>
      </c>
      <c r="I581" s="57" t="s">
        <v>75</v>
      </c>
      <c r="J581" s="57" t="s">
        <v>76</v>
      </c>
      <c r="K581" s="57" t="s">
        <v>77</v>
      </c>
      <c r="L581" s="57" t="s">
        <v>78</v>
      </c>
      <c r="M581" s="57" t="s">
        <v>79</v>
      </c>
      <c r="N581" s="57" t="s">
        <v>80</v>
      </c>
      <c r="O581" s="57" t="s">
        <v>81</v>
      </c>
      <c r="P581" s="57" t="s">
        <v>82</v>
      </c>
      <c r="Q581" s="15"/>
      <c r="R581" s="57" t="s">
        <v>41</v>
      </c>
      <c r="S581" s="58"/>
    </row>
    <row r="582" spans="1:19" ht="11.1" customHeight="1" x14ac:dyDescent="0.25">
      <c r="A582" s="59"/>
      <c r="B582" s="227"/>
      <c r="C582" s="228"/>
      <c r="D582" s="56" t="s">
        <v>42</v>
      </c>
      <c r="E582" s="60">
        <v>30</v>
      </c>
      <c r="F582" s="60">
        <v>30</v>
      </c>
      <c r="G582" s="60">
        <v>50</v>
      </c>
      <c r="H582" s="60">
        <v>50</v>
      </c>
      <c r="I582" s="60">
        <v>40</v>
      </c>
      <c r="J582" s="60">
        <v>30</v>
      </c>
      <c r="K582" s="60">
        <v>50</v>
      </c>
      <c r="L582" s="60">
        <v>50</v>
      </c>
      <c r="M582" s="60">
        <v>70</v>
      </c>
      <c r="N582" s="60">
        <v>100</v>
      </c>
      <c r="O582" s="60">
        <v>60</v>
      </c>
      <c r="P582" s="60">
        <v>100</v>
      </c>
      <c r="Q582" s="15"/>
      <c r="R582" s="60">
        <f>AVERAGE(E582:P582)</f>
        <v>55</v>
      </c>
      <c r="S582" s="61" t="s">
        <v>43</v>
      </c>
    </row>
    <row r="583" spans="1:19" ht="11.1" customHeight="1" x14ac:dyDescent="0.25">
      <c r="A583" s="59"/>
      <c r="B583" s="229"/>
      <c r="C583" s="230"/>
      <c r="D583" s="56" t="s">
        <v>44</v>
      </c>
      <c r="E583" s="62"/>
      <c r="F583" s="62"/>
      <c r="G583" s="62"/>
      <c r="H583" s="62"/>
      <c r="I583" s="62"/>
      <c r="J583" s="63"/>
      <c r="K583" s="63"/>
      <c r="L583" s="63"/>
      <c r="M583" s="63"/>
      <c r="N583" s="63"/>
      <c r="O583" s="63"/>
      <c r="P583" s="63"/>
      <c r="Q583" s="64"/>
      <c r="R583" s="60">
        <f>AVERAGE(E582:J582)</f>
        <v>38.333333333333336</v>
      </c>
      <c r="S583" s="61" t="s">
        <v>46</v>
      </c>
    </row>
    <row r="584" spans="1:19" ht="11.1" customHeight="1" x14ac:dyDescent="0.25">
      <c r="A584" s="59"/>
      <c r="B584" s="55"/>
      <c r="C584" s="59"/>
      <c r="D584" s="59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59"/>
      <c r="R584" s="59"/>
      <c r="S584" s="59"/>
    </row>
    <row r="585" spans="1:19" ht="11.1" customHeight="1" x14ac:dyDescent="0.25">
      <c r="A585" s="55"/>
      <c r="B585" s="225" t="s">
        <v>128</v>
      </c>
      <c r="C585" s="226"/>
      <c r="D585" s="56" t="s">
        <v>28</v>
      </c>
      <c r="E585" s="57" t="s">
        <v>124</v>
      </c>
      <c r="F585" s="57" t="s">
        <v>125</v>
      </c>
      <c r="G585" s="57" t="s">
        <v>126</v>
      </c>
      <c r="H585" s="57" t="s">
        <v>127</v>
      </c>
      <c r="I585" s="57" t="s">
        <v>129</v>
      </c>
      <c r="J585" s="57" t="s">
        <v>130</v>
      </c>
      <c r="K585" s="57" t="s">
        <v>131</v>
      </c>
      <c r="L585" s="57" t="s">
        <v>132</v>
      </c>
      <c r="M585" s="57" t="s">
        <v>133</v>
      </c>
      <c r="N585" s="57" t="s">
        <v>134</v>
      </c>
      <c r="O585" s="57" t="s">
        <v>135</v>
      </c>
      <c r="P585" s="57" t="s">
        <v>136</v>
      </c>
      <c r="Q585" s="15"/>
      <c r="R585" s="57" t="s">
        <v>41</v>
      </c>
      <c r="S585" s="58"/>
    </row>
    <row r="586" spans="1:19" ht="11.1" customHeight="1" x14ac:dyDescent="0.25">
      <c r="A586" s="59"/>
      <c r="B586" s="227"/>
      <c r="C586" s="228"/>
      <c r="D586" s="56" t="s">
        <v>42</v>
      </c>
      <c r="E586" s="60">
        <v>110</v>
      </c>
      <c r="F586" s="62">
        <v>100</v>
      </c>
      <c r="G586" s="60">
        <v>100</v>
      </c>
      <c r="H586" s="60">
        <v>100</v>
      </c>
      <c r="I586" s="60">
        <v>96</v>
      </c>
      <c r="J586" s="60">
        <v>40</v>
      </c>
      <c r="K586" s="60">
        <v>40</v>
      </c>
      <c r="L586" s="60">
        <v>80</v>
      </c>
      <c r="M586" s="60">
        <v>85</v>
      </c>
      <c r="N586" s="60">
        <v>40</v>
      </c>
      <c r="O586" s="60">
        <v>80</v>
      </c>
      <c r="P586" s="60">
        <v>60</v>
      </c>
      <c r="Q586" s="15"/>
      <c r="R586" s="60">
        <f>AVERAGE(E586:P586)</f>
        <v>77.583333333333329</v>
      </c>
      <c r="S586" s="61" t="s">
        <v>43</v>
      </c>
    </row>
    <row r="587" spans="1:19" ht="11.1" customHeight="1" x14ac:dyDescent="0.25">
      <c r="A587" s="59"/>
      <c r="B587" s="229"/>
      <c r="C587" s="230"/>
      <c r="D587" s="56" t="s">
        <v>44</v>
      </c>
      <c r="E587" s="62" t="s">
        <v>379</v>
      </c>
      <c r="F587" s="62" t="s">
        <v>121</v>
      </c>
      <c r="G587" s="62" t="s">
        <v>97</v>
      </c>
      <c r="H587" s="62" t="s">
        <v>121</v>
      </c>
      <c r="I587" s="63" t="s">
        <v>121</v>
      </c>
      <c r="J587" s="63" t="s">
        <v>177</v>
      </c>
      <c r="K587" s="62" t="s">
        <v>16</v>
      </c>
      <c r="L587" s="62" t="s">
        <v>16</v>
      </c>
      <c r="M587" s="62" t="s">
        <v>16</v>
      </c>
      <c r="N587" s="63" t="s">
        <v>16</v>
      </c>
      <c r="O587" s="63" t="s">
        <v>16</v>
      </c>
      <c r="P587" s="63" t="s">
        <v>177</v>
      </c>
      <c r="Q587" s="64"/>
      <c r="R587" s="60">
        <f>AVERAGE(E586:J586)</f>
        <v>91</v>
      </c>
      <c r="S587" s="61" t="s">
        <v>46</v>
      </c>
    </row>
    <row r="588" spans="1:19" ht="11.1" customHeight="1" x14ac:dyDescent="0.25">
      <c r="A588" s="59"/>
      <c r="B588" s="15"/>
      <c r="C588" s="15"/>
      <c r="D588" s="15"/>
      <c r="E588" s="15"/>
      <c r="F588" s="15"/>
      <c r="G588" s="161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ht="11.1" customHeight="1" x14ac:dyDescent="0.25">
      <c r="A589" s="55"/>
      <c r="B589" s="225" t="s">
        <v>295</v>
      </c>
      <c r="C589" s="226"/>
      <c r="D589" s="56" t="s">
        <v>28</v>
      </c>
      <c r="E589" s="57" t="s">
        <v>296</v>
      </c>
      <c r="F589" s="57" t="s">
        <v>297</v>
      </c>
      <c r="G589" s="57" t="s">
        <v>298</v>
      </c>
      <c r="H589" s="57" t="s">
        <v>299</v>
      </c>
      <c r="I589" s="57" t="s">
        <v>300</v>
      </c>
      <c r="J589" s="57" t="s">
        <v>301</v>
      </c>
      <c r="K589" s="57" t="s">
        <v>302</v>
      </c>
      <c r="L589" s="57" t="s">
        <v>303</v>
      </c>
      <c r="M589" s="57" t="s">
        <v>304</v>
      </c>
      <c r="N589" s="57" t="s">
        <v>305</v>
      </c>
      <c r="O589" s="57" t="s">
        <v>306</v>
      </c>
      <c r="P589" s="57" t="s">
        <v>307</v>
      </c>
      <c r="Q589" s="15"/>
      <c r="R589" s="150" t="s">
        <v>41</v>
      </c>
      <c r="S589" s="58"/>
    </row>
    <row r="590" spans="1:19" ht="11.1" customHeight="1" x14ac:dyDescent="0.25">
      <c r="A590" s="59"/>
      <c r="B590" s="227"/>
      <c r="C590" s="228"/>
      <c r="D590" s="56" t="s">
        <v>42</v>
      </c>
      <c r="E590" s="60">
        <v>80</v>
      </c>
      <c r="F590" s="60">
        <v>100</v>
      </c>
      <c r="G590" s="60">
        <v>80</v>
      </c>
      <c r="H590" s="60">
        <v>80</v>
      </c>
      <c r="I590" s="60">
        <v>80</v>
      </c>
      <c r="J590" s="60">
        <v>100</v>
      </c>
      <c r="K590" s="60">
        <v>100</v>
      </c>
      <c r="L590" s="60">
        <v>100</v>
      </c>
      <c r="M590" s="60">
        <v>100</v>
      </c>
      <c r="N590" s="60">
        <v>100</v>
      </c>
      <c r="O590" s="60">
        <v>100</v>
      </c>
      <c r="P590" s="60">
        <v>100</v>
      </c>
      <c r="Q590" s="15"/>
      <c r="R590" s="60">
        <f>AVERAGE(E590:P590)</f>
        <v>93.333333333333329</v>
      </c>
      <c r="S590" s="61" t="s">
        <v>43</v>
      </c>
    </row>
    <row r="591" spans="1:19" ht="11.1" customHeight="1" x14ac:dyDescent="0.25">
      <c r="A591" s="59"/>
      <c r="B591" s="229"/>
      <c r="C591" s="230"/>
      <c r="D591" s="56" t="s">
        <v>44</v>
      </c>
      <c r="E591" s="62" t="s">
        <v>379</v>
      </c>
      <c r="F591" s="62" t="s">
        <v>379</v>
      </c>
      <c r="G591" s="62" t="s">
        <v>380</v>
      </c>
      <c r="H591" s="62" t="s">
        <v>380</v>
      </c>
      <c r="I591" s="62" t="s">
        <v>379</v>
      </c>
      <c r="J591" s="62" t="s">
        <v>380</v>
      </c>
      <c r="K591" s="62" t="s">
        <v>380</v>
      </c>
      <c r="L591" s="62" t="s">
        <v>379</v>
      </c>
      <c r="M591" s="62" t="s">
        <v>379</v>
      </c>
      <c r="N591" s="62" t="s">
        <v>379</v>
      </c>
      <c r="O591" s="62" t="s">
        <v>379</v>
      </c>
      <c r="P591" s="62" t="s">
        <v>379</v>
      </c>
      <c r="Q591" s="64"/>
      <c r="R591" s="60">
        <f>AVERAGE(E590:J590)</f>
        <v>86.666666666666671</v>
      </c>
      <c r="S591" s="61" t="s">
        <v>46</v>
      </c>
    </row>
    <row r="592" spans="1:19" s="178" customFormat="1" ht="11.1" customHeight="1" x14ac:dyDescent="0.25">
      <c r="A592" s="59"/>
      <c r="B592" s="15"/>
      <c r="C592" s="15"/>
      <c r="D592" s="15"/>
      <c r="E592" s="15"/>
      <c r="F592" s="15"/>
      <c r="G592" s="161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 s="178" customFormat="1" ht="11.1" customHeight="1" x14ac:dyDescent="0.25">
      <c r="A593" s="59"/>
      <c r="B593" s="231" t="s">
        <v>408</v>
      </c>
      <c r="C593" s="231"/>
      <c r="D593" s="56" t="s">
        <v>28</v>
      </c>
      <c r="E593" s="57" t="s">
        <v>411</v>
      </c>
      <c r="F593" s="57" t="s">
        <v>412</v>
      </c>
      <c r="G593" s="57" t="s">
        <v>413</v>
      </c>
      <c r="H593" s="57" t="s">
        <v>414</v>
      </c>
      <c r="I593" s="57" t="s">
        <v>415</v>
      </c>
      <c r="J593" s="57" t="s">
        <v>416</v>
      </c>
      <c r="K593" s="57" t="s">
        <v>417</v>
      </c>
      <c r="L593" s="57" t="s">
        <v>418</v>
      </c>
      <c r="M593" s="57" t="s">
        <v>419</v>
      </c>
      <c r="N593" s="57" t="s">
        <v>420</v>
      </c>
      <c r="O593" s="57" t="s">
        <v>421</v>
      </c>
      <c r="P593" s="57" t="s">
        <v>422</v>
      </c>
      <c r="Q593" s="15"/>
      <c r="R593" s="150" t="s">
        <v>41</v>
      </c>
      <c r="S593" s="58"/>
    </row>
    <row r="594" spans="1:19" s="178" customFormat="1" ht="11.1" customHeight="1" x14ac:dyDescent="0.25">
      <c r="A594" s="59"/>
      <c r="B594" s="231"/>
      <c r="C594" s="231"/>
      <c r="D594" s="56" t="s">
        <v>42</v>
      </c>
      <c r="E594" s="60">
        <v>130</v>
      </c>
      <c r="F594" s="60">
        <v>120</v>
      </c>
      <c r="G594" s="60">
        <v>80</v>
      </c>
      <c r="H594" s="60">
        <v>50</v>
      </c>
      <c r="I594" s="60">
        <v>50</v>
      </c>
      <c r="J594" s="60">
        <v>80</v>
      </c>
      <c r="K594" s="60">
        <v>70</v>
      </c>
      <c r="L594" s="60">
        <v>60</v>
      </c>
      <c r="M594" s="60">
        <v>80</v>
      </c>
      <c r="N594" s="60">
        <v>80</v>
      </c>
      <c r="O594" s="60">
        <v>120</v>
      </c>
      <c r="P594" s="60">
        <v>110</v>
      </c>
      <c r="Q594" s="15"/>
      <c r="R594" s="60">
        <f>AVERAGE(E594:P594)</f>
        <v>85.833333333333329</v>
      </c>
      <c r="S594" s="61" t="s">
        <v>43</v>
      </c>
    </row>
    <row r="595" spans="1:19" s="178" customFormat="1" ht="11.1" customHeight="1" x14ac:dyDescent="0.25">
      <c r="A595" s="59"/>
      <c r="B595" s="231"/>
      <c r="C595" s="231"/>
      <c r="D595" s="56" t="s">
        <v>44</v>
      </c>
      <c r="E595" s="62" t="s">
        <v>121</v>
      </c>
      <c r="F595" s="62" t="s">
        <v>121</v>
      </c>
      <c r="G595" s="62" t="s">
        <v>83</v>
      </c>
      <c r="H595" s="62" t="s">
        <v>121</v>
      </c>
      <c r="I595" s="62" t="s">
        <v>121</v>
      </c>
      <c r="J595" s="63" t="s">
        <v>121</v>
      </c>
      <c r="K595" s="62" t="s">
        <v>121</v>
      </c>
      <c r="L595" s="62" t="s">
        <v>121</v>
      </c>
      <c r="M595" s="62" t="s">
        <v>83</v>
      </c>
      <c r="N595" s="62" t="s">
        <v>121</v>
      </c>
      <c r="O595" s="62" t="s">
        <v>121</v>
      </c>
      <c r="P595" s="62" t="s">
        <v>144</v>
      </c>
      <c r="Q595" s="64"/>
      <c r="R595" s="60">
        <f>AVERAGE(E594:J594)</f>
        <v>85</v>
      </c>
      <c r="S595" s="61" t="s">
        <v>46</v>
      </c>
    </row>
    <row r="596" spans="1:19" s="185" customFormat="1" ht="11.1" customHeight="1" x14ac:dyDescent="0.25">
      <c r="A596" s="59"/>
      <c r="B596" s="182"/>
      <c r="C596" s="182"/>
      <c r="D596" s="59"/>
      <c r="E596" s="82"/>
      <c r="F596" s="82"/>
      <c r="G596" s="82"/>
      <c r="H596" s="82"/>
      <c r="I596" s="82"/>
      <c r="J596" s="83"/>
      <c r="K596" s="82"/>
      <c r="L596" s="82"/>
      <c r="M596" s="82"/>
      <c r="N596" s="82"/>
      <c r="O596" s="82"/>
      <c r="P596" s="82"/>
      <c r="Q596" s="81"/>
      <c r="R596" s="65"/>
      <c r="S596" s="85"/>
    </row>
    <row r="597" spans="1:19" s="181" customFormat="1" ht="11.1" customHeight="1" x14ac:dyDescent="0.25">
      <c r="A597" s="59"/>
      <c r="B597" s="225" t="s">
        <v>446</v>
      </c>
      <c r="C597" s="226"/>
      <c r="D597" s="56" t="s">
        <v>28</v>
      </c>
      <c r="E597" s="57" t="s">
        <v>434</v>
      </c>
      <c r="F597" s="57" t="s">
        <v>435</v>
      </c>
      <c r="G597" s="57" t="s">
        <v>436</v>
      </c>
      <c r="H597" s="57" t="s">
        <v>437</v>
      </c>
      <c r="I597" s="57" t="s">
        <v>438</v>
      </c>
      <c r="J597" s="57" t="s">
        <v>439</v>
      </c>
      <c r="K597" s="57" t="s">
        <v>440</v>
      </c>
      <c r="L597" s="57" t="s">
        <v>441</v>
      </c>
      <c r="M597" s="57" t="s">
        <v>442</v>
      </c>
      <c r="N597" s="57" t="s">
        <v>443</v>
      </c>
      <c r="O597" s="57" t="s">
        <v>444</v>
      </c>
      <c r="P597" s="57" t="s">
        <v>445</v>
      </c>
      <c r="Q597" s="15"/>
      <c r="R597" s="150" t="s">
        <v>41</v>
      </c>
      <c r="S597" s="61"/>
    </row>
    <row r="598" spans="1:19" s="181" customFormat="1" ht="11.1" customHeight="1" x14ac:dyDescent="0.25">
      <c r="A598" s="59"/>
      <c r="B598" s="227"/>
      <c r="C598" s="228"/>
      <c r="D598" s="56" t="s">
        <v>42</v>
      </c>
      <c r="E598" s="60">
        <v>120</v>
      </c>
      <c r="F598" s="60">
        <v>100</v>
      </c>
      <c r="G598" s="60">
        <v>100</v>
      </c>
      <c r="H598" s="60">
        <v>100</v>
      </c>
      <c r="I598" s="60">
        <v>100</v>
      </c>
      <c r="J598" s="60">
        <v>100</v>
      </c>
      <c r="K598" s="60">
        <v>100</v>
      </c>
      <c r="L598" s="60">
        <v>100</v>
      </c>
      <c r="M598" s="60">
        <v>120</v>
      </c>
      <c r="N598" s="60">
        <v>120</v>
      </c>
      <c r="O598" s="60">
        <v>120</v>
      </c>
      <c r="P598" s="60">
        <v>120</v>
      </c>
      <c r="Q598" s="15"/>
      <c r="R598" s="60">
        <f>AVERAGE(E598:P598)</f>
        <v>108.33333333333333</v>
      </c>
      <c r="S598" s="61" t="s">
        <v>43</v>
      </c>
    </row>
    <row r="599" spans="1:19" s="181" customFormat="1" ht="11.1" customHeight="1" x14ac:dyDescent="0.25">
      <c r="A599" s="59"/>
      <c r="B599" s="229"/>
      <c r="C599" s="230"/>
      <c r="D599" s="56" t="s">
        <v>44</v>
      </c>
      <c r="E599" s="62" t="s">
        <v>177</v>
      </c>
      <c r="F599" s="62" t="s">
        <v>121</v>
      </c>
      <c r="G599" s="62" t="s">
        <v>121</v>
      </c>
      <c r="H599" s="62" t="s">
        <v>121</v>
      </c>
      <c r="I599" s="62" t="s">
        <v>83</v>
      </c>
      <c r="J599" s="63" t="s">
        <v>121</v>
      </c>
      <c r="K599" s="62" t="s">
        <v>121</v>
      </c>
      <c r="L599" s="63" t="s">
        <v>121</v>
      </c>
      <c r="M599" s="63" t="s">
        <v>177</v>
      </c>
      <c r="N599" s="63" t="s">
        <v>177</v>
      </c>
      <c r="O599" s="63" t="s">
        <v>177</v>
      </c>
      <c r="P599" s="63" t="s">
        <v>177</v>
      </c>
      <c r="Q599" s="64"/>
      <c r="R599" s="60">
        <f>AVERAGE(E598:J598)</f>
        <v>103.33333333333333</v>
      </c>
      <c r="S599" s="61" t="s">
        <v>46</v>
      </c>
    </row>
    <row r="600" spans="1:19" s="185" customFormat="1" ht="11.1" customHeight="1" x14ac:dyDescent="0.25">
      <c r="A600" s="59"/>
      <c r="B600" s="189"/>
      <c r="C600" s="189"/>
      <c r="D600" s="59"/>
      <c r="E600" s="82"/>
      <c r="F600" s="82"/>
      <c r="G600" s="82"/>
      <c r="H600" s="82"/>
      <c r="I600" s="82"/>
      <c r="J600" s="83"/>
      <c r="K600" s="82"/>
      <c r="L600" s="83"/>
      <c r="M600" s="83"/>
      <c r="N600" s="83"/>
      <c r="O600" s="83"/>
      <c r="P600" s="83"/>
      <c r="Q600" s="81"/>
      <c r="R600" s="65"/>
      <c r="S600" s="85"/>
    </row>
    <row r="601" spans="1:19" s="188" customFormat="1" ht="11.1" customHeight="1" x14ac:dyDescent="0.25">
      <c r="A601" s="59"/>
      <c r="B601" s="225" t="s">
        <v>465</v>
      </c>
      <c r="C601" s="226"/>
      <c r="D601" s="56" t="s">
        <v>28</v>
      </c>
      <c r="E601" s="57" t="s">
        <v>466</v>
      </c>
      <c r="F601" s="57" t="s">
        <v>467</v>
      </c>
      <c r="G601" s="57" t="s">
        <v>468</v>
      </c>
      <c r="H601" s="57" t="s">
        <v>469</v>
      </c>
      <c r="I601" s="57" t="s">
        <v>470</v>
      </c>
      <c r="J601" s="57" t="s">
        <v>471</v>
      </c>
      <c r="K601" s="57" t="s">
        <v>472</v>
      </c>
      <c r="L601" s="57" t="s">
        <v>473</v>
      </c>
      <c r="M601" s="57" t="s">
        <v>474</v>
      </c>
      <c r="N601" s="57" t="s">
        <v>475</v>
      </c>
      <c r="O601" s="57" t="s">
        <v>476</v>
      </c>
      <c r="P601" s="57" t="s">
        <v>477</v>
      </c>
      <c r="Q601" s="15"/>
      <c r="R601" s="150" t="s">
        <v>41</v>
      </c>
      <c r="S601" s="61"/>
    </row>
    <row r="602" spans="1:19" s="188" customFormat="1" ht="11.1" customHeight="1" x14ac:dyDescent="0.25">
      <c r="A602" s="59"/>
      <c r="B602" s="227"/>
      <c r="C602" s="228"/>
      <c r="D602" s="56" t="s">
        <v>42</v>
      </c>
      <c r="E602" s="60"/>
      <c r="F602" s="60">
        <v>80</v>
      </c>
      <c r="G602" s="60">
        <v>60</v>
      </c>
      <c r="H602" s="60">
        <v>50</v>
      </c>
      <c r="I602" s="60">
        <v>50</v>
      </c>
      <c r="J602" s="60">
        <v>60</v>
      </c>
      <c r="K602" s="60">
        <v>60</v>
      </c>
      <c r="L602" s="60">
        <v>60</v>
      </c>
      <c r="M602" s="60">
        <v>50</v>
      </c>
      <c r="N602" s="60">
        <v>60</v>
      </c>
      <c r="O602" s="60">
        <v>100</v>
      </c>
      <c r="P602" s="60">
        <v>110</v>
      </c>
      <c r="Q602" s="15"/>
      <c r="R602" s="60">
        <f>AVERAGE(E602:P602)</f>
        <v>67.272727272727266</v>
      </c>
      <c r="S602" s="61" t="s">
        <v>43</v>
      </c>
    </row>
    <row r="603" spans="1:19" s="188" customFormat="1" ht="11.1" customHeight="1" x14ac:dyDescent="0.25">
      <c r="A603" s="59"/>
      <c r="B603" s="229"/>
      <c r="C603" s="230"/>
      <c r="D603" s="56" t="s">
        <v>44</v>
      </c>
      <c r="E603" s="62" t="s">
        <v>45</v>
      </c>
      <c r="F603" s="62" t="s">
        <v>121</v>
      </c>
      <c r="G603" s="62" t="s">
        <v>121</v>
      </c>
      <c r="H603" s="62" t="s">
        <v>121</v>
      </c>
      <c r="I603" s="62" t="s">
        <v>83</v>
      </c>
      <c r="J603" s="63" t="s">
        <v>177</v>
      </c>
      <c r="K603" s="62" t="s">
        <v>177</v>
      </c>
      <c r="L603" s="63" t="s">
        <v>177</v>
      </c>
      <c r="M603" s="63" t="s">
        <v>177</v>
      </c>
      <c r="N603" s="63" t="s">
        <v>177</v>
      </c>
      <c r="O603" s="63" t="s">
        <v>177</v>
      </c>
      <c r="P603" s="63" t="s">
        <v>177</v>
      </c>
      <c r="Q603" s="64"/>
      <c r="R603" s="60">
        <f>AVERAGE(E602:J602)</f>
        <v>60</v>
      </c>
      <c r="S603" s="61" t="s">
        <v>46</v>
      </c>
    </row>
    <row r="604" spans="1:19" s="185" customFormat="1" ht="11.1" customHeight="1" x14ac:dyDescent="0.25">
      <c r="A604" s="59"/>
      <c r="B604" s="182"/>
      <c r="C604" s="182"/>
      <c r="D604" s="59"/>
      <c r="E604" s="82"/>
      <c r="F604" s="82"/>
      <c r="G604" s="82"/>
      <c r="H604" s="82"/>
      <c r="I604" s="82"/>
      <c r="J604" s="83"/>
      <c r="K604" s="82"/>
      <c r="L604" s="82"/>
      <c r="M604" s="82"/>
      <c r="N604" s="82"/>
      <c r="O604" s="82"/>
      <c r="P604" s="82"/>
      <c r="Q604" s="81"/>
      <c r="R604" s="65"/>
      <c r="S604" s="85"/>
    </row>
    <row r="606" spans="1:19" ht="20.100000000000001" customHeight="1" x14ac:dyDescent="0.25">
      <c r="A606" s="147" t="s">
        <v>344</v>
      </c>
      <c r="B606" s="10"/>
      <c r="C606" s="10"/>
      <c r="D606" s="10"/>
      <c r="E606" s="10"/>
      <c r="F606" s="10"/>
      <c r="G606" s="159"/>
      <c r="H606" s="8"/>
      <c r="I606" s="8"/>
      <c r="J606" s="8"/>
      <c r="K606" s="8"/>
      <c r="L606" s="7"/>
      <c r="M606" s="7"/>
      <c r="N606" s="8"/>
      <c r="O606" s="8"/>
      <c r="P606" s="8"/>
      <c r="Q606" s="8"/>
      <c r="R606" s="8"/>
      <c r="S606" s="8"/>
    </row>
    <row r="607" spans="1:19" ht="15" customHeight="1" x14ac:dyDescent="0.25">
      <c r="A607" s="215"/>
      <c r="B607" s="215"/>
      <c r="C607" s="10"/>
      <c r="D607" s="14" t="s">
        <v>26</v>
      </c>
      <c r="E607" s="10"/>
      <c r="F607" s="10"/>
      <c r="G607" s="159"/>
      <c r="H607" s="8"/>
      <c r="I607" s="8"/>
      <c r="J607" s="8"/>
      <c r="K607" s="8"/>
      <c r="L607" s="7"/>
      <c r="M607" s="7"/>
      <c r="N607" s="8"/>
      <c r="O607" s="8"/>
      <c r="P607" s="8"/>
      <c r="Q607" s="8"/>
      <c r="R607" s="8"/>
      <c r="S607" s="149"/>
    </row>
    <row r="608" spans="1:19" ht="11.1" customHeight="1" x14ac:dyDescent="0.25">
      <c r="A608" s="2"/>
      <c r="B608" s="3"/>
      <c r="C608" s="2"/>
      <c r="D608" s="1"/>
      <c r="E608" s="1"/>
      <c r="F608" s="1"/>
      <c r="G608" s="160"/>
      <c r="H608" s="1"/>
      <c r="I608" s="1"/>
      <c r="J608" s="1"/>
      <c r="K608" s="1"/>
      <c r="L608" s="7"/>
      <c r="M608" s="7"/>
      <c r="N608" s="1"/>
      <c r="O608" s="1"/>
      <c r="P608" s="1"/>
      <c r="Q608" s="1"/>
      <c r="R608" s="1"/>
      <c r="S608" s="4"/>
    </row>
    <row r="609" spans="1:19" ht="11.1" customHeight="1" x14ac:dyDescent="0.25">
      <c r="A609" s="55"/>
      <c r="B609" s="225" t="s">
        <v>116</v>
      </c>
      <c r="C609" s="226"/>
      <c r="D609" s="56" t="s">
        <v>28</v>
      </c>
      <c r="E609" s="57" t="s">
        <v>29</v>
      </c>
      <c r="F609" s="57" t="s">
        <v>30</v>
      </c>
      <c r="G609" s="57" t="s">
        <v>31</v>
      </c>
      <c r="H609" s="57" t="s">
        <v>32</v>
      </c>
      <c r="I609" s="57" t="s">
        <v>33</v>
      </c>
      <c r="J609" s="57" t="s">
        <v>34</v>
      </c>
      <c r="K609" s="57" t="s">
        <v>35</v>
      </c>
      <c r="L609" s="57" t="s">
        <v>36</v>
      </c>
      <c r="M609" s="57" t="s">
        <v>37</v>
      </c>
      <c r="N609" s="57" t="s">
        <v>38</v>
      </c>
      <c r="O609" s="57" t="s">
        <v>39</v>
      </c>
      <c r="P609" s="57" t="s">
        <v>40</v>
      </c>
      <c r="Q609" s="15"/>
      <c r="R609" s="57" t="s">
        <v>41</v>
      </c>
      <c r="S609" s="58"/>
    </row>
    <row r="610" spans="1:19" ht="11.1" customHeight="1" x14ac:dyDescent="0.25">
      <c r="A610" s="59"/>
      <c r="B610" s="227"/>
      <c r="C610" s="228"/>
      <c r="D610" s="56" t="s">
        <v>42</v>
      </c>
      <c r="E610" s="60"/>
      <c r="F610" s="60"/>
      <c r="G610" s="60">
        <v>70</v>
      </c>
      <c r="H610" s="60">
        <v>60</v>
      </c>
      <c r="I610" s="60">
        <v>50</v>
      </c>
      <c r="J610" s="60">
        <v>60</v>
      </c>
      <c r="K610" s="60">
        <v>30</v>
      </c>
      <c r="L610" s="60"/>
      <c r="M610" s="60">
        <v>35</v>
      </c>
      <c r="N610" s="60">
        <v>40</v>
      </c>
      <c r="O610" s="60">
        <v>65</v>
      </c>
      <c r="P610" s="60">
        <v>50</v>
      </c>
      <c r="Q610" s="15"/>
      <c r="R610" s="60">
        <f>AVERAGE(E610:P610)</f>
        <v>51.111111111111114</v>
      </c>
      <c r="S610" s="61" t="s">
        <v>43</v>
      </c>
    </row>
    <row r="611" spans="1:19" ht="11.1" customHeight="1" x14ac:dyDescent="0.25">
      <c r="A611" s="59"/>
      <c r="B611" s="229"/>
      <c r="C611" s="230"/>
      <c r="D611" s="56" t="s">
        <v>44</v>
      </c>
      <c r="E611" s="62"/>
      <c r="F611" s="62"/>
      <c r="G611" s="62"/>
      <c r="H611" s="62"/>
      <c r="I611" s="62"/>
      <c r="J611" s="63"/>
      <c r="K611" s="63"/>
      <c r="L611" s="63"/>
      <c r="M611" s="63"/>
      <c r="N611" s="63"/>
      <c r="O611" s="63"/>
      <c r="P611" s="63"/>
      <c r="Q611" s="64"/>
      <c r="R611" s="60">
        <f>AVERAGE(E610:J610)</f>
        <v>60</v>
      </c>
      <c r="S611" s="61" t="s">
        <v>46</v>
      </c>
    </row>
    <row r="612" spans="1:19" ht="11.1" customHeight="1" x14ac:dyDescent="0.25">
      <c r="A612" s="59"/>
      <c r="B612" s="59"/>
      <c r="C612" s="59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15"/>
      <c r="P612" s="15"/>
      <c r="Q612" s="15"/>
      <c r="R612" s="15"/>
      <c r="S612" s="54"/>
    </row>
    <row r="613" spans="1:19" ht="11.1" customHeight="1" x14ac:dyDescent="0.25">
      <c r="A613" s="55"/>
      <c r="B613" s="225" t="s">
        <v>117</v>
      </c>
      <c r="C613" s="226"/>
      <c r="D613" s="56" t="s">
        <v>28</v>
      </c>
      <c r="E613" s="57" t="s">
        <v>47</v>
      </c>
      <c r="F613" s="57" t="s">
        <v>48</v>
      </c>
      <c r="G613" s="57" t="s">
        <v>49</v>
      </c>
      <c r="H613" s="57" t="s">
        <v>50</v>
      </c>
      <c r="I613" s="57" t="s">
        <v>51</v>
      </c>
      <c r="J613" s="57" t="s">
        <v>52</v>
      </c>
      <c r="K613" s="57" t="s">
        <v>53</v>
      </c>
      <c r="L613" s="57" t="s">
        <v>54</v>
      </c>
      <c r="M613" s="57" t="s">
        <v>55</v>
      </c>
      <c r="N613" s="57" t="s">
        <v>56</v>
      </c>
      <c r="O613" s="57" t="s">
        <v>57</v>
      </c>
      <c r="P613" s="57" t="s">
        <v>58</v>
      </c>
      <c r="Q613" s="15"/>
      <c r="R613" s="57" t="s">
        <v>41</v>
      </c>
      <c r="S613" s="58"/>
    </row>
    <row r="614" spans="1:19" ht="11.1" customHeight="1" x14ac:dyDescent="0.25">
      <c r="A614" s="59"/>
      <c r="B614" s="227"/>
      <c r="C614" s="228"/>
      <c r="D614" s="56" t="s">
        <v>42</v>
      </c>
      <c r="E614" s="60">
        <v>60</v>
      </c>
      <c r="F614" s="60">
        <v>70</v>
      </c>
      <c r="G614" s="60">
        <v>50</v>
      </c>
      <c r="H614" s="60">
        <v>60</v>
      </c>
      <c r="I614" s="60">
        <v>50</v>
      </c>
      <c r="J614" s="60">
        <v>55</v>
      </c>
      <c r="K614" s="60">
        <v>40</v>
      </c>
      <c r="L614" s="60">
        <v>35</v>
      </c>
      <c r="M614" s="60">
        <v>35</v>
      </c>
      <c r="N614" s="60">
        <v>30</v>
      </c>
      <c r="O614" s="60">
        <v>35</v>
      </c>
      <c r="P614" s="60">
        <v>50</v>
      </c>
      <c r="Q614" s="15"/>
      <c r="R614" s="60">
        <f>AVERAGE(E614:P614)</f>
        <v>47.5</v>
      </c>
      <c r="S614" s="61" t="s">
        <v>43</v>
      </c>
    </row>
    <row r="615" spans="1:19" ht="11.1" customHeight="1" x14ac:dyDescent="0.25">
      <c r="A615" s="59"/>
      <c r="B615" s="229"/>
      <c r="C615" s="230"/>
      <c r="D615" s="56" t="s">
        <v>44</v>
      </c>
      <c r="E615" s="62"/>
      <c r="F615" s="62"/>
      <c r="G615" s="62"/>
      <c r="H615" s="62"/>
      <c r="I615" s="62"/>
      <c r="J615" s="63"/>
      <c r="K615" s="63"/>
      <c r="L615" s="63"/>
      <c r="M615" s="63"/>
      <c r="N615" s="63"/>
      <c r="O615" s="63"/>
      <c r="P615" s="63"/>
      <c r="Q615" s="64"/>
      <c r="R615" s="60">
        <f>AVERAGE(E614:J614)</f>
        <v>57.5</v>
      </c>
      <c r="S615" s="61" t="s">
        <v>46</v>
      </c>
    </row>
    <row r="616" spans="1:19" ht="11.1" customHeight="1" x14ac:dyDescent="0.25">
      <c r="A616" s="59"/>
      <c r="B616" s="52"/>
      <c r="C616" s="15"/>
      <c r="D616" s="66"/>
      <c r="E616" s="66"/>
      <c r="F616" s="66"/>
      <c r="G616" s="61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54"/>
    </row>
    <row r="617" spans="1:19" ht="11.1" customHeight="1" x14ac:dyDescent="0.25">
      <c r="A617" s="55"/>
      <c r="B617" s="225" t="s">
        <v>118</v>
      </c>
      <c r="C617" s="226"/>
      <c r="D617" s="56" t="s">
        <v>28</v>
      </c>
      <c r="E617" s="57" t="s">
        <v>60</v>
      </c>
      <c r="F617" s="57" t="s">
        <v>61</v>
      </c>
      <c r="G617" s="57" t="s">
        <v>62</v>
      </c>
      <c r="H617" s="57" t="s">
        <v>63</v>
      </c>
      <c r="I617" s="57" t="s">
        <v>64</v>
      </c>
      <c r="J617" s="57" t="s">
        <v>65</v>
      </c>
      <c r="K617" s="57" t="s">
        <v>66</v>
      </c>
      <c r="L617" s="57" t="s">
        <v>67</v>
      </c>
      <c r="M617" s="57" t="s">
        <v>68</v>
      </c>
      <c r="N617" s="57" t="s">
        <v>56</v>
      </c>
      <c r="O617" s="57" t="s">
        <v>69</v>
      </c>
      <c r="P617" s="57" t="s">
        <v>70</v>
      </c>
      <c r="Q617" s="15"/>
      <c r="R617" s="57" t="s">
        <v>41</v>
      </c>
      <c r="S617" s="58"/>
    </row>
    <row r="618" spans="1:19" ht="11.1" customHeight="1" x14ac:dyDescent="0.25">
      <c r="A618" s="59"/>
      <c r="B618" s="227"/>
      <c r="C618" s="228"/>
      <c r="D618" s="56" t="s">
        <v>42</v>
      </c>
      <c r="E618" s="60">
        <v>15</v>
      </c>
      <c r="F618" s="60"/>
      <c r="G618" s="60">
        <v>40</v>
      </c>
      <c r="H618" s="60">
        <v>40</v>
      </c>
      <c r="I618" s="60">
        <v>30</v>
      </c>
      <c r="J618" s="60">
        <v>40</v>
      </c>
      <c r="K618" s="60">
        <v>45</v>
      </c>
      <c r="L618" s="60">
        <v>18</v>
      </c>
      <c r="M618" s="60">
        <v>15</v>
      </c>
      <c r="N618" s="60">
        <v>50</v>
      </c>
      <c r="O618" s="60" t="s">
        <v>16</v>
      </c>
      <c r="P618" s="60">
        <v>25</v>
      </c>
      <c r="Q618" s="15"/>
      <c r="R618" s="60">
        <f>AVERAGE(E618:P618)</f>
        <v>31.8</v>
      </c>
      <c r="S618" s="61" t="s">
        <v>43</v>
      </c>
    </row>
    <row r="619" spans="1:19" ht="11.1" customHeight="1" x14ac:dyDescent="0.25">
      <c r="A619" s="59"/>
      <c r="B619" s="229"/>
      <c r="C619" s="230"/>
      <c r="D619" s="56" t="s">
        <v>44</v>
      </c>
      <c r="E619" s="62"/>
      <c r="F619" s="62" t="s">
        <v>45</v>
      </c>
      <c r="G619" s="62"/>
      <c r="H619" s="62"/>
      <c r="I619" s="62"/>
      <c r="J619" s="63"/>
      <c r="K619" s="63"/>
      <c r="L619" s="63"/>
      <c r="M619" s="63"/>
      <c r="N619" s="63"/>
      <c r="O619" s="63"/>
      <c r="P619" s="63"/>
      <c r="Q619" s="64"/>
      <c r="R619" s="60">
        <f>AVERAGE(E618:J618)</f>
        <v>33</v>
      </c>
      <c r="S619" s="61" t="s">
        <v>46</v>
      </c>
    </row>
    <row r="620" spans="1:19" ht="11.1" customHeight="1" x14ac:dyDescent="0.25">
      <c r="A620" s="59"/>
      <c r="B620" s="55"/>
      <c r="C620" s="59"/>
      <c r="D620" s="59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59"/>
      <c r="R620" s="59"/>
      <c r="S620" s="59"/>
    </row>
    <row r="621" spans="1:19" ht="11.1" customHeight="1" x14ac:dyDescent="0.25">
      <c r="A621" s="55"/>
      <c r="B621" s="225" t="s">
        <v>119</v>
      </c>
      <c r="C621" s="226"/>
      <c r="D621" s="56" t="s">
        <v>28</v>
      </c>
      <c r="E621" s="57" t="s">
        <v>71</v>
      </c>
      <c r="F621" s="57" t="s">
        <v>72</v>
      </c>
      <c r="G621" s="57" t="s">
        <v>73</v>
      </c>
      <c r="H621" s="57" t="s">
        <v>74</v>
      </c>
      <c r="I621" s="57" t="s">
        <v>75</v>
      </c>
      <c r="J621" s="57" t="s">
        <v>76</v>
      </c>
      <c r="K621" s="57" t="s">
        <v>77</v>
      </c>
      <c r="L621" s="57" t="s">
        <v>78</v>
      </c>
      <c r="M621" s="57" t="s">
        <v>79</v>
      </c>
      <c r="N621" s="57" t="s">
        <v>80</v>
      </c>
      <c r="O621" s="57" t="s">
        <v>81</v>
      </c>
      <c r="P621" s="57" t="s">
        <v>82</v>
      </c>
      <c r="Q621" s="15"/>
      <c r="R621" s="57" t="s">
        <v>41</v>
      </c>
      <c r="S621" s="58"/>
    </row>
    <row r="622" spans="1:19" ht="11.1" customHeight="1" x14ac:dyDescent="0.25">
      <c r="A622" s="59"/>
      <c r="B622" s="227"/>
      <c r="C622" s="228"/>
      <c r="D622" s="56" t="s">
        <v>42</v>
      </c>
      <c r="E622" s="60">
        <v>50</v>
      </c>
      <c r="F622" s="60">
        <v>60</v>
      </c>
      <c r="G622" s="60">
        <v>70</v>
      </c>
      <c r="H622" s="60">
        <v>40</v>
      </c>
      <c r="I622" s="60">
        <v>50</v>
      </c>
      <c r="J622" s="60">
        <v>10</v>
      </c>
      <c r="K622" s="60">
        <v>40</v>
      </c>
      <c r="L622" s="60">
        <v>45</v>
      </c>
      <c r="M622" s="60">
        <v>45</v>
      </c>
      <c r="N622" s="60">
        <v>45</v>
      </c>
      <c r="O622" s="60">
        <v>40</v>
      </c>
      <c r="P622" s="60">
        <v>60</v>
      </c>
      <c r="Q622" s="15"/>
      <c r="R622" s="60">
        <f>AVERAGE(E622:P622)</f>
        <v>46.25</v>
      </c>
      <c r="S622" s="61" t="s">
        <v>43</v>
      </c>
    </row>
    <row r="623" spans="1:19" ht="11.1" customHeight="1" x14ac:dyDescent="0.25">
      <c r="A623" s="59"/>
      <c r="B623" s="229"/>
      <c r="C623" s="230"/>
      <c r="D623" s="56" t="s">
        <v>44</v>
      </c>
      <c r="E623" s="62"/>
      <c r="F623" s="62"/>
      <c r="G623" s="62"/>
      <c r="H623" s="62"/>
      <c r="I623" s="62"/>
      <c r="J623" s="63" t="s">
        <v>16</v>
      </c>
      <c r="K623" s="63" t="s">
        <v>16</v>
      </c>
      <c r="L623" s="63" t="s">
        <v>16</v>
      </c>
      <c r="M623" s="63" t="s">
        <v>16</v>
      </c>
      <c r="N623" s="63" t="s">
        <v>16</v>
      </c>
      <c r="O623" s="63" t="s">
        <v>83</v>
      </c>
      <c r="P623" s="63" t="s">
        <v>16</v>
      </c>
      <c r="Q623" s="64"/>
      <c r="R623" s="60">
        <f>AVERAGE(E622:J622)</f>
        <v>46.666666666666664</v>
      </c>
      <c r="S623" s="61" t="s">
        <v>46</v>
      </c>
    </row>
    <row r="624" spans="1:19" ht="11.1" customHeight="1" x14ac:dyDescent="0.25">
      <c r="A624" s="59"/>
      <c r="B624" s="55"/>
      <c r="C624" s="59"/>
      <c r="D624" s="59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59"/>
      <c r="R624" s="59"/>
      <c r="S624" s="59"/>
    </row>
    <row r="625" spans="1:19" ht="11.1" customHeight="1" x14ac:dyDescent="0.25">
      <c r="A625" s="55"/>
      <c r="B625" s="225" t="s">
        <v>122</v>
      </c>
      <c r="C625" s="226"/>
      <c r="D625" s="56" t="s">
        <v>28</v>
      </c>
      <c r="E625" s="57" t="s">
        <v>85</v>
      </c>
      <c r="F625" s="57" t="s">
        <v>86</v>
      </c>
      <c r="G625" s="57" t="s">
        <v>87</v>
      </c>
      <c r="H625" s="57" t="s">
        <v>88</v>
      </c>
      <c r="I625" s="57" t="s">
        <v>89</v>
      </c>
      <c r="J625" s="57" t="s">
        <v>90</v>
      </c>
      <c r="K625" s="57" t="s">
        <v>91</v>
      </c>
      <c r="L625" s="57" t="s">
        <v>92</v>
      </c>
      <c r="M625" s="57" t="s">
        <v>93</v>
      </c>
      <c r="N625" s="57" t="s">
        <v>94</v>
      </c>
      <c r="O625" s="57" t="s">
        <v>95</v>
      </c>
      <c r="P625" s="57" t="s">
        <v>96</v>
      </c>
      <c r="Q625" s="15"/>
      <c r="R625" s="57" t="s">
        <v>41</v>
      </c>
      <c r="S625" s="58"/>
    </row>
    <row r="626" spans="1:19" ht="11.1" customHeight="1" x14ac:dyDescent="0.25">
      <c r="A626" s="59"/>
      <c r="B626" s="227"/>
      <c r="C626" s="228"/>
      <c r="D626" s="56" t="s">
        <v>42</v>
      </c>
      <c r="E626" s="60">
        <v>100</v>
      </c>
      <c r="F626" s="60">
        <v>70</v>
      </c>
      <c r="G626" s="60">
        <v>90</v>
      </c>
      <c r="H626" s="60">
        <v>40</v>
      </c>
      <c r="I626" s="60">
        <v>170</v>
      </c>
      <c r="J626" s="60">
        <v>35</v>
      </c>
      <c r="K626" s="60">
        <v>20</v>
      </c>
      <c r="L626" s="60">
        <v>30</v>
      </c>
      <c r="M626" s="60">
        <v>20</v>
      </c>
      <c r="N626" s="60">
        <v>40</v>
      </c>
      <c r="O626" s="60">
        <v>60</v>
      </c>
      <c r="P626" s="60"/>
      <c r="Q626" s="15"/>
      <c r="R626" s="60">
        <f>AVERAGE(E626:P626)</f>
        <v>61.363636363636367</v>
      </c>
      <c r="S626" s="61" t="s">
        <v>43</v>
      </c>
    </row>
    <row r="627" spans="1:19" ht="11.1" customHeight="1" x14ac:dyDescent="0.25">
      <c r="A627" s="59"/>
      <c r="B627" s="229"/>
      <c r="C627" s="230"/>
      <c r="D627" s="56" t="s">
        <v>44</v>
      </c>
      <c r="E627" s="62" t="s">
        <v>16</v>
      </c>
      <c r="F627" s="62" t="s">
        <v>45</v>
      </c>
      <c r="G627" s="62" t="s">
        <v>16</v>
      </c>
      <c r="H627" s="62" t="s">
        <v>148</v>
      </c>
      <c r="I627" s="62" t="s">
        <v>121</v>
      </c>
      <c r="J627" s="63" t="s">
        <v>121</v>
      </c>
      <c r="K627" s="63" t="s">
        <v>83</v>
      </c>
      <c r="L627" s="63" t="s">
        <v>83</v>
      </c>
      <c r="M627" s="63" t="s">
        <v>83</v>
      </c>
      <c r="N627" s="63" t="s">
        <v>121</v>
      </c>
      <c r="O627" s="63" t="s">
        <v>83</v>
      </c>
      <c r="P627" s="63" t="s">
        <v>45</v>
      </c>
      <c r="Q627" s="64"/>
      <c r="R627" s="60">
        <f>AVERAGE(E626:J626)</f>
        <v>84.166666666666671</v>
      </c>
      <c r="S627" s="61" t="s">
        <v>46</v>
      </c>
    </row>
    <row r="628" spans="1:19" ht="11.1" customHeight="1" x14ac:dyDescent="0.25">
      <c r="A628" s="59"/>
      <c r="B628" s="15"/>
      <c r="C628" s="15"/>
      <c r="D628" s="15"/>
      <c r="E628" s="15"/>
      <c r="F628" s="15"/>
      <c r="G628" s="161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ht="11.1" customHeight="1" x14ac:dyDescent="0.25">
      <c r="A629" s="55"/>
      <c r="B629" s="225" t="s">
        <v>128</v>
      </c>
      <c r="C629" s="226"/>
      <c r="D629" s="56" t="s">
        <v>28</v>
      </c>
      <c r="E629" s="57" t="s">
        <v>124</v>
      </c>
      <c r="F629" s="57" t="s">
        <v>125</v>
      </c>
      <c r="G629" s="57" t="s">
        <v>126</v>
      </c>
      <c r="H629" s="57" t="s">
        <v>127</v>
      </c>
      <c r="I629" s="57" t="s">
        <v>129</v>
      </c>
      <c r="J629" s="57" t="s">
        <v>130</v>
      </c>
      <c r="K629" s="57" t="s">
        <v>131</v>
      </c>
      <c r="L629" s="57" t="s">
        <v>132</v>
      </c>
      <c r="M629" s="57" t="s">
        <v>133</v>
      </c>
      <c r="N629" s="57" t="s">
        <v>134</v>
      </c>
      <c r="O629" s="57" t="s">
        <v>135</v>
      </c>
      <c r="P629" s="57" t="s">
        <v>136</v>
      </c>
      <c r="Q629" s="15"/>
      <c r="R629" s="57" t="s">
        <v>41</v>
      </c>
      <c r="S629" s="58"/>
    </row>
    <row r="630" spans="1:19" ht="11.1" customHeight="1" x14ac:dyDescent="0.25">
      <c r="A630" s="59"/>
      <c r="B630" s="227"/>
      <c r="C630" s="228"/>
      <c r="D630" s="56" t="s">
        <v>42</v>
      </c>
      <c r="E630" s="60">
        <v>60</v>
      </c>
      <c r="F630" s="62">
        <v>90</v>
      </c>
      <c r="G630" s="60">
        <v>85</v>
      </c>
      <c r="H630" s="60">
        <v>70</v>
      </c>
      <c r="I630" s="60">
        <v>40</v>
      </c>
      <c r="J630" s="60">
        <v>65</v>
      </c>
      <c r="K630" s="60">
        <v>40</v>
      </c>
      <c r="L630" s="60">
        <v>45</v>
      </c>
      <c r="M630" s="60">
        <v>40</v>
      </c>
      <c r="N630" s="60">
        <v>55</v>
      </c>
      <c r="O630" s="60">
        <v>50</v>
      </c>
      <c r="P630" s="60">
        <v>55</v>
      </c>
      <c r="Q630" s="15"/>
      <c r="R630" s="60">
        <f>AVERAGE(E630:P630)</f>
        <v>57.916666666666664</v>
      </c>
      <c r="S630" s="61" t="s">
        <v>43</v>
      </c>
    </row>
    <row r="631" spans="1:19" ht="11.1" customHeight="1" x14ac:dyDescent="0.25">
      <c r="A631" s="59"/>
      <c r="B631" s="229"/>
      <c r="C631" s="230"/>
      <c r="D631" s="56" t="s">
        <v>44</v>
      </c>
      <c r="E631" s="62" t="s">
        <v>121</v>
      </c>
      <c r="F631" s="62" t="s">
        <v>121</v>
      </c>
      <c r="G631" s="62" t="s">
        <v>83</v>
      </c>
      <c r="H631" s="62" t="s">
        <v>83</v>
      </c>
      <c r="I631" s="63" t="s">
        <v>83</v>
      </c>
      <c r="J631" s="63" t="s">
        <v>83</v>
      </c>
      <c r="K631" s="62" t="s">
        <v>121</v>
      </c>
      <c r="L631" s="62" t="s">
        <v>83</v>
      </c>
      <c r="M631" s="62" t="s">
        <v>83</v>
      </c>
      <c r="N631" s="63" t="s">
        <v>16</v>
      </c>
      <c r="O631" s="63" t="s">
        <v>83</v>
      </c>
      <c r="P631" s="63" t="s">
        <v>83</v>
      </c>
      <c r="Q631" s="64"/>
      <c r="R631" s="60">
        <f>AVERAGE(E630:J630)</f>
        <v>68.333333333333329</v>
      </c>
      <c r="S631" s="61" t="s">
        <v>46</v>
      </c>
    </row>
    <row r="632" spans="1:19" ht="11.1" customHeight="1" x14ac:dyDescent="0.25">
      <c r="A632" s="59"/>
      <c r="B632" s="15"/>
      <c r="C632" s="15"/>
      <c r="D632" s="15"/>
      <c r="E632" s="15"/>
      <c r="F632" s="15"/>
      <c r="G632" s="161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 ht="11.1" customHeight="1" x14ac:dyDescent="0.25">
      <c r="A633" s="55"/>
      <c r="B633" s="225" t="s">
        <v>295</v>
      </c>
      <c r="C633" s="226"/>
      <c r="D633" s="56" t="s">
        <v>28</v>
      </c>
      <c r="E633" s="57" t="s">
        <v>296</v>
      </c>
      <c r="F633" s="57" t="s">
        <v>297</v>
      </c>
      <c r="G633" s="57" t="s">
        <v>298</v>
      </c>
      <c r="H633" s="57" t="s">
        <v>299</v>
      </c>
      <c r="I633" s="57" t="s">
        <v>300</v>
      </c>
      <c r="J633" s="57" t="s">
        <v>301</v>
      </c>
      <c r="K633" s="57" t="s">
        <v>302</v>
      </c>
      <c r="L633" s="57" t="s">
        <v>303</v>
      </c>
      <c r="M633" s="57" t="s">
        <v>304</v>
      </c>
      <c r="N633" s="57" t="s">
        <v>305</v>
      </c>
      <c r="O633" s="57" t="s">
        <v>306</v>
      </c>
      <c r="P633" s="57" t="s">
        <v>307</v>
      </c>
      <c r="Q633" s="15"/>
      <c r="R633" s="150" t="s">
        <v>41</v>
      </c>
      <c r="S633" s="58"/>
    </row>
    <row r="634" spans="1:19" ht="11.1" customHeight="1" x14ac:dyDescent="0.25">
      <c r="A634" s="59"/>
      <c r="B634" s="227"/>
      <c r="C634" s="228"/>
      <c r="D634" s="56" t="s">
        <v>42</v>
      </c>
      <c r="E634" s="60">
        <v>60</v>
      </c>
      <c r="F634" s="60">
        <v>60</v>
      </c>
      <c r="G634" s="60">
        <v>50</v>
      </c>
      <c r="H634" s="60">
        <v>25</v>
      </c>
      <c r="I634" s="60">
        <v>45</v>
      </c>
      <c r="J634" s="60">
        <v>40</v>
      </c>
      <c r="K634" s="60">
        <v>40</v>
      </c>
      <c r="L634" s="60">
        <v>40</v>
      </c>
      <c r="M634" s="60"/>
      <c r="N634" s="60"/>
      <c r="O634" s="60"/>
      <c r="P634" s="60"/>
      <c r="Q634" s="15"/>
      <c r="R634" s="60">
        <f>AVERAGE(E634:P634)</f>
        <v>45</v>
      </c>
      <c r="S634" s="61" t="s">
        <v>43</v>
      </c>
    </row>
    <row r="635" spans="1:19" ht="11.1" customHeight="1" x14ac:dyDescent="0.25">
      <c r="A635" s="59"/>
      <c r="B635" s="229"/>
      <c r="C635" s="230"/>
      <c r="D635" s="56" t="s">
        <v>44</v>
      </c>
      <c r="E635" s="62" t="s">
        <v>121</v>
      </c>
      <c r="F635" s="62" t="s">
        <v>121</v>
      </c>
      <c r="G635" s="62" t="s">
        <v>121</v>
      </c>
      <c r="H635" s="62" t="s">
        <v>121</v>
      </c>
      <c r="I635" s="62" t="s">
        <v>121</v>
      </c>
      <c r="J635" s="63" t="s">
        <v>121</v>
      </c>
      <c r="K635" s="62" t="s">
        <v>121</v>
      </c>
      <c r="L635" s="62" t="s">
        <v>83</v>
      </c>
      <c r="M635" s="62" t="s">
        <v>112</v>
      </c>
      <c r="N635" s="62" t="s">
        <v>112</v>
      </c>
      <c r="O635" s="62" t="s">
        <v>112</v>
      </c>
      <c r="P635" s="62" t="s">
        <v>112</v>
      </c>
      <c r="Q635" s="64"/>
      <c r="R635" s="60">
        <f>AVERAGE(E634:J634)</f>
        <v>46.666666666666664</v>
      </c>
      <c r="S635" s="61" t="s">
        <v>46</v>
      </c>
    </row>
    <row r="636" spans="1:19" s="178" customFormat="1" ht="11.1" customHeight="1" x14ac:dyDescent="0.25">
      <c r="A636" s="59"/>
      <c r="B636" s="15"/>
      <c r="C636" s="15"/>
      <c r="D636" s="15"/>
      <c r="E636" s="15"/>
      <c r="F636" s="15"/>
      <c r="G636" s="161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 s="178" customFormat="1" ht="11.1" customHeight="1" x14ac:dyDescent="0.25">
      <c r="A637" s="59"/>
      <c r="B637" s="231" t="s">
        <v>408</v>
      </c>
      <c r="C637" s="231"/>
      <c r="D637" s="56" t="s">
        <v>28</v>
      </c>
      <c r="E637" s="57" t="s">
        <v>411</v>
      </c>
      <c r="F637" s="57" t="s">
        <v>412</v>
      </c>
      <c r="G637" s="57" t="s">
        <v>413</v>
      </c>
      <c r="H637" s="57" t="s">
        <v>414</v>
      </c>
      <c r="I637" s="57" t="s">
        <v>415</v>
      </c>
      <c r="J637" s="57" t="s">
        <v>416</v>
      </c>
      <c r="K637" s="57" t="s">
        <v>417</v>
      </c>
      <c r="L637" s="57" t="s">
        <v>418</v>
      </c>
      <c r="M637" s="57" t="s">
        <v>419</v>
      </c>
      <c r="N637" s="57" t="s">
        <v>420</v>
      </c>
      <c r="O637" s="57" t="s">
        <v>421</v>
      </c>
      <c r="P637" s="57" t="s">
        <v>422</v>
      </c>
      <c r="Q637" s="15"/>
      <c r="R637" s="150" t="s">
        <v>41</v>
      </c>
      <c r="S637" s="58"/>
    </row>
    <row r="638" spans="1:19" s="178" customFormat="1" ht="11.1" customHeight="1" x14ac:dyDescent="0.25">
      <c r="A638" s="59"/>
      <c r="B638" s="231"/>
      <c r="C638" s="231"/>
      <c r="D638" s="56" t="s">
        <v>42</v>
      </c>
      <c r="E638" s="60"/>
      <c r="F638" s="60"/>
      <c r="G638" s="60"/>
      <c r="H638" s="60"/>
      <c r="I638" s="60"/>
      <c r="J638" s="60">
        <v>30</v>
      </c>
      <c r="K638" s="60">
        <v>50</v>
      </c>
      <c r="L638" s="60">
        <v>50</v>
      </c>
      <c r="M638" s="60">
        <v>60</v>
      </c>
      <c r="N638" s="60">
        <v>80</v>
      </c>
      <c r="O638" s="60">
        <v>100</v>
      </c>
      <c r="P638" s="60">
        <v>120</v>
      </c>
      <c r="Q638" s="15"/>
      <c r="R638" s="60">
        <f>AVERAGE(E638:P638)</f>
        <v>70</v>
      </c>
      <c r="S638" s="61" t="s">
        <v>43</v>
      </c>
    </row>
    <row r="639" spans="1:19" s="178" customFormat="1" ht="11.1" customHeight="1" x14ac:dyDescent="0.25">
      <c r="A639" s="59"/>
      <c r="B639" s="231"/>
      <c r="C639" s="231"/>
      <c r="D639" s="56" t="s">
        <v>44</v>
      </c>
      <c r="E639" s="62" t="s">
        <v>112</v>
      </c>
      <c r="F639" s="62" t="s">
        <v>112</v>
      </c>
      <c r="G639" s="62" t="s">
        <v>112</v>
      </c>
      <c r="H639" s="62" t="s">
        <v>112</v>
      </c>
      <c r="I639" s="62" t="s">
        <v>112</v>
      </c>
      <c r="J639" s="63" t="s">
        <v>121</v>
      </c>
      <c r="K639" s="62" t="s">
        <v>83</v>
      </c>
      <c r="L639" s="62" t="s">
        <v>83</v>
      </c>
      <c r="M639" s="62" t="s">
        <v>121</v>
      </c>
      <c r="N639" s="62" t="s">
        <v>121</v>
      </c>
      <c r="O639" s="62" t="s">
        <v>177</v>
      </c>
      <c r="P639" s="62" t="s">
        <v>121</v>
      </c>
      <c r="Q639" s="64"/>
      <c r="R639" s="60">
        <f>AVERAGE(E638:J638)</f>
        <v>30</v>
      </c>
      <c r="S639" s="61" t="s">
        <v>46</v>
      </c>
    </row>
    <row r="640" spans="1:19" s="185" customFormat="1" ht="11.1" customHeight="1" x14ac:dyDescent="0.25">
      <c r="A640" s="59"/>
      <c r="B640" s="182"/>
      <c r="C640" s="182"/>
      <c r="D640" s="59"/>
      <c r="E640" s="82"/>
      <c r="F640" s="82"/>
      <c r="G640" s="82"/>
      <c r="H640" s="82"/>
      <c r="I640" s="82"/>
      <c r="J640" s="83"/>
      <c r="K640" s="82"/>
      <c r="L640" s="82"/>
      <c r="M640" s="82"/>
      <c r="N640" s="82"/>
      <c r="O640" s="82"/>
      <c r="P640" s="82"/>
      <c r="Q640" s="81"/>
      <c r="R640" s="65"/>
      <c r="S640" s="85"/>
    </row>
    <row r="641" spans="1:19" s="181" customFormat="1" ht="11.1" customHeight="1" x14ac:dyDescent="0.25">
      <c r="A641" s="59"/>
      <c r="B641" s="225" t="s">
        <v>446</v>
      </c>
      <c r="C641" s="226"/>
      <c r="D641" s="56" t="s">
        <v>28</v>
      </c>
      <c r="E641" s="57" t="s">
        <v>434</v>
      </c>
      <c r="F641" s="57" t="s">
        <v>435</v>
      </c>
      <c r="G641" s="57" t="s">
        <v>436</v>
      </c>
      <c r="H641" s="57" t="s">
        <v>437</v>
      </c>
      <c r="I641" s="57" t="s">
        <v>438</v>
      </c>
      <c r="J641" s="57" t="s">
        <v>439</v>
      </c>
      <c r="K641" s="57" t="s">
        <v>440</v>
      </c>
      <c r="L641" s="57" t="s">
        <v>441</v>
      </c>
      <c r="M641" s="57" t="s">
        <v>442</v>
      </c>
      <c r="N641" s="57" t="s">
        <v>443</v>
      </c>
      <c r="O641" s="57" t="s">
        <v>444</v>
      </c>
      <c r="P641" s="57" t="s">
        <v>445</v>
      </c>
      <c r="Q641" s="15"/>
      <c r="R641" s="150" t="s">
        <v>41</v>
      </c>
      <c r="S641" s="61"/>
    </row>
    <row r="642" spans="1:19" s="181" customFormat="1" ht="11.1" customHeight="1" x14ac:dyDescent="0.25">
      <c r="A642" s="59"/>
      <c r="B642" s="227"/>
      <c r="C642" s="228"/>
      <c r="D642" s="56" t="s">
        <v>42</v>
      </c>
      <c r="E642" s="60"/>
      <c r="F642" s="60">
        <v>130</v>
      </c>
      <c r="G642" s="60">
        <v>90</v>
      </c>
      <c r="H642" s="60">
        <v>100</v>
      </c>
      <c r="I642" s="60">
        <v>150</v>
      </c>
      <c r="J642" s="60">
        <v>55</v>
      </c>
      <c r="K642" s="60">
        <v>70</v>
      </c>
      <c r="L642" s="60">
        <v>30</v>
      </c>
      <c r="M642" s="60">
        <v>40</v>
      </c>
      <c r="N642" s="60">
        <v>50</v>
      </c>
      <c r="O642" s="60">
        <v>50</v>
      </c>
      <c r="P642" s="60">
        <v>60</v>
      </c>
      <c r="Q642" s="15"/>
      <c r="R642" s="60">
        <f>AVERAGE(E642:P642)</f>
        <v>75</v>
      </c>
      <c r="S642" s="61" t="s">
        <v>43</v>
      </c>
    </row>
    <row r="643" spans="1:19" s="181" customFormat="1" ht="11.1" customHeight="1" x14ac:dyDescent="0.25">
      <c r="A643" s="59"/>
      <c r="B643" s="229"/>
      <c r="C643" s="230"/>
      <c r="D643" s="56" t="s">
        <v>44</v>
      </c>
      <c r="E643" s="62" t="s">
        <v>45</v>
      </c>
      <c r="F643" s="62" t="s">
        <v>121</v>
      </c>
      <c r="G643" s="62" t="s">
        <v>121</v>
      </c>
      <c r="H643" s="62" t="s">
        <v>121</v>
      </c>
      <c r="I643" s="62" t="s">
        <v>121</v>
      </c>
      <c r="J643" s="63" t="s">
        <v>121</v>
      </c>
      <c r="K643" s="62" t="s">
        <v>121</v>
      </c>
      <c r="L643" s="63" t="s">
        <v>451</v>
      </c>
      <c r="M643" s="63" t="s">
        <v>348</v>
      </c>
      <c r="N643" s="63" t="s">
        <v>348</v>
      </c>
      <c r="O643" s="63" t="s">
        <v>121</v>
      </c>
      <c r="P643" s="63" t="s">
        <v>121</v>
      </c>
      <c r="Q643" s="64"/>
      <c r="R643" s="60">
        <f>AVERAGE(E642:J642)</f>
        <v>105</v>
      </c>
      <c r="S643" s="61" t="s">
        <v>46</v>
      </c>
    </row>
    <row r="644" spans="1:19" s="185" customFormat="1" ht="11.1" customHeight="1" x14ac:dyDescent="0.25">
      <c r="A644" s="59"/>
      <c r="B644" s="189"/>
      <c r="C644" s="189"/>
      <c r="D644" s="59"/>
      <c r="E644" s="82"/>
      <c r="F644" s="82"/>
      <c r="G644" s="82"/>
      <c r="H644" s="82"/>
      <c r="I644" s="82"/>
      <c r="J644" s="83"/>
      <c r="K644" s="82"/>
      <c r="L644" s="83"/>
      <c r="M644" s="83"/>
      <c r="N644" s="83"/>
      <c r="O644" s="83"/>
      <c r="P644" s="83"/>
      <c r="Q644" s="81"/>
      <c r="R644" s="65"/>
      <c r="S644" s="85"/>
    </row>
    <row r="645" spans="1:19" s="188" customFormat="1" ht="11.1" customHeight="1" x14ac:dyDescent="0.25">
      <c r="A645" s="59"/>
      <c r="B645" s="225" t="s">
        <v>465</v>
      </c>
      <c r="C645" s="226"/>
      <c r="D645" s="56" t="s">
        <v>28</v>
      </c>
      <c r="E645" s="57" t="s">
        <v>466</v>
      </c>
      <c r="F645" s="57" t="s">
        <v>467</v>
      </c>
      <c r="G645" s="57" t="s">
        <v>468</v>
      </c>
      <c r="H645" s="57" t="s">
        <v>469</v>
      </c>
      <c r="I645" s="57" t="s">
        <v>470</v>
      </c>
      <c r="J645" s="57" t="s">
        <v>471</v>
      </c>
      <c r="K645" s="57" t="s">
        <v>472</v>
      </c>
      <c r="L645" s="57" t="s">
        <v>473</v>
      </c>
      <c r="M645" s="57" t="s">
        <v>474</v>
      </c>
      <c r="N645" s="57" t="s">
        <v>475</v>
      </c>
      <c r="O645" s="57" t="s">
        <v>476</v>
      </c>
      <c r="P645" s="57" t="s">
        <v>477</v>
      </c>
      <c r="Q645" s="15"/>
      <c r="R645" s="150" t="s">
        <v>41</v>
      </c>
      <c r="S645" s="61"/>
    </row>
    <row r="646" spans="1:19" s="188" customFormat="1" ht="11.1" customHeight="1" x14ac:dyDescent="0.25">
      <c r="A646" s="59"/>
      <c r="B646" s="227"/>
      <c r="C646" s="228"/>
      <c r="D646" s="56" t="s">
        <v>42</v>
      </c>
      <c r="E646" s="60"/>
      <c r="F646" s="60"/>
      <c r="G646" s="60">
        <v>50</v>
      </c>
      <c r="H646" s="60">
        <v>60</v>
      </c>
      <c r="I646" s="60">
        <v>70</v>
      </c>
      <c r="J646" s="60">
        <v>100</v>
      </c>
      <c r="K646" s="60">
        <v>80</v>
      </c>
      <c r="L646" s="60">
        <v>70</v>
      </c>
      <c r="M646" s="60">
        <v>70</v>
      </c>
      <c r="N646" s="60">
        <v>100</v>
      </c>
      <c r="O646" s="60">
        <v>120</v>
      </c>
      <c r="P646" s="60">
        <v>100</v>
      </c>
      <c r="Q646" s="15"/>
      <c r="R646" s="60">
        <f>AVERAGE(E646:P646)</f>
        <v>82</v>
      </c>
      <c r="S646" s="61" t="s">
        <v>43</v>
      </c>
    </row>
    <row r="647" spans="1:19" s="188" customFormat="1" ht="11.1" customHeight="1" x14ac:dyDescent="0.25">
      <c r="A647" s="59"/>
      <c r="B647" s="229"/>
      <c r="C647" s="230"/>
      <c r="D647" s="56" t="s">
        <v>44</v>
      </c>
      <c r="E647" s="62" t="s">
        <v>45</v>
      </c>
      <c r="F647" s="62" t="s">
        <v>45</v>
      </c>
      <c r="G647" s="62" t="s">
        <v>293</v>
      </c>
      <c r="H647" s="62" t="s">
        <v>83</v>
      </c>
      <c r="I647" s="62" t="s">
        <v>121</v>
      </c>
      <c r="J647" s="63" t="s">
        <v>121</v>
      </c>
      <c r="K647" s="62" t="s">
        <v>83</v>
      </c>
      <c r="L647" s="63" t="s">
        <v>83</v>
      </c>
      <c r="M647" s="63" t="s">
        <v>83</v>
      </c>
      <c r="N647" s="63" t="s">
        <v>83</v>
      </c>
      <c r="O647" s="63" t="s">
        <v>83</v>
      </c>
      <c r="P647" s="63" t="s">
        <v>83</v>
      </c>
      <c r="Q647" s="64"/>
      <c r="R647" s="60">
        <f>AVERAGE(E646:J646)</f>
        <v>70</v>
      </c>
      <c r="S647" s="61" t="s">
        <v>46</v>
      </c>
    </row>
    <row r="648" spans="1:19" s="185" customFormat="1" ht="11.1" customHeight="1" x14ac:dyDescent="0.25">
      <c r="A648" s="59"/>
      <c r="B648" s="182"/>
      <c r="C648" s="182"/>
      <c r="D648" s="59"/>
      <c r="E648" s="82"/>
      <c r="F648" s="82"/>
      <c r="G648" s="82"/>
      <c r="H648" s="82"/>
      <c r="I648" s="82"/>
      <c r="J648" s="83"/>
      <c r="K648" s="82"/>
      <c r="L648" s="82"/>
      <c r="M648" s="82"/>
      <c r="N648" s="82"/>
      <c r="O648" s="82"/>
      <c r="P648" s="82"/>
      <c r="Q648" s="81"/>
      <c r="R648" s="65"/>
      <c r="S648" s="85"/>
    </row>
    <row r="650" spans="1:19" ht="20.100000000000001" customHeight="1" x14ac:dyDescent="0.25">
      <c r="A650" s="147" t="s">
        <v>160</v>
      </c>
      <c r="B650" s="10"/>
      <c r="C650" s="10"/>
      <c r="D650" s="10"/>
      <c r="E650" s="10"/>
      <c r="F650" s="10"/>
      <c r="G650" s="159"/>
      <c r="H650" s="8"/>
      <c r="I650" s="8"/>
      <c r="J650" s="8"/>
      <c r="K650" s="8"/>
      <c r="L650" s="7"/>
      <c r="M650" s="7"/>
      <c r="N650" s="8"/>
      <c r="O650" s="8"/>
      <c r="P650" s="8"/>
      <c r="Q650" s="8"/>
      <c r="R650" s="8"/>
      <c r="S650" s="8"/>
    </row>
    <row r="651" spans="1:19" ht="15" customHeight="1" x14ac:dyDescent="0.25">
      <c r="A651" s="215"/>
      <c r="B651" s="215"/>
      <c r="C651" s="10"/>
      <c r="D651" s="14" t="s">
        <v>26</v>
      </c>
      <c r="E651" s="10"/>
      <c r="F651" s="10"/>
      <c r="G651" s="159"/>
      <c r="H651" s="8"/>
      <c r="I651" s="8"/>
      <c r="J651" s="8"/>
      <c r="K651" s="8"/>
      <c r="L651" s="7"/>
      <c r="M651" s="7"/>
      <c r="N651" s="8"/>
      <c r="O651" s="8"/>
      <c r="P651" s="8"/>
      <c r="Q651" s="8"/>
      <c r="R651" s="8"/>
      <c r="S651" s="149"/>
    </row>
    <row r="652" spans="1:19" ht="11.1" customHeight="1" x14ac:dyDescent="0.25">
      <c r="A652" s="2"/>
      <c r="B652" s="3"/>
      <c r="C652" s="2"/>
      <c r="D652" s="1"/>
      <c r="E652" s="1"/>
      <c r="F652" s="1"/>
      <c r="G652" s="160"/>
      <c r="H652" s="1"/>
      <c r="I652" s="1"/>
      <c r="J652" s="1"/>
      <c r="K652" s="1"/>
      <c r="L652" s="7"/>
      <c r="M652" s="7"/>
      <c r="N652" s="1"/>
      <c r="O652" s="1"/>
      <c r="P652" s="1"/>
      <c r="Q652" s="1"/>
      <c r="R652" s="1"/>
      <c r="S652" s="4"/>
    </row>
    <row r="653" spans="1:19" ht="11.1" customHeight="1" x14ac:dyDescent="0.25">
      <c r="A653" s="55"/>
      <c r="B653" s="225" t="s">
        <v>116</v>
      </c>
      <c r="C653" s="226"/>
      <c r="D653" s="56" t="s">
        <v>28</v>
      </c>
      <c r="E653" s="57" t="s">
        <v>29</v>
      </c>
      <c r="F653" s="57" t="s">
        <v>30</v>
      </c>
      <c r="G653" s="57" t="s">
        <v>31</v>
      </c>
      <c r="H653" s="57" t="s">
        <v>32</v>
      </c>
      <c r="I653" s="57" t="s">
        <v>33</v>
      </c>
      <c r="J653" s="57" t="s">
        <v>34</v>
      </c>
      <c r="K653" s="57" t="s">
        <v>35</v>
      </c>
      <c r="L653" s="57" t="s">
        <v>36</v>
      </c>
      <c r="M653" s="57" t="s">
        <v>37</v>
      </c>
      <c r="N653" s="57" t="s">
        <v>38</v>
      </c>
      <c r="O653" s="57" t="s">
        <v>39</v>
      </c>
      <c r="P653" s="57" t="s">
        <v>40</v>
      </c>
      <c r="Q653" s="15"/>
      <c r="R653" s="57" t="s">
        <v>41</v>
      </c>
      <c r="S653" s="58"/>
    </row>
    <row r="654" spans="1:19" ht="11.1" customHeight="1" x14ac:dyDescent="0.25">
      <c r="A654" s="59"/>
      <c r="B654" s="227"/>
      <c r="C654" s="228"/>
      <c r="D654" s="56" t="s">
        <v>42</v>
      </c>
      <c r="E654" s="60"/>
      <c r="F654" s="60"/>
      <c r="G654" s="60"/>
      <c r="H654" s="60"/>
      <c r="I654" s="60"/>
      <c r="J654" s="60">
        <v>45</v>
      </c>
      <c r="K654" s="60">
        <v>20</v>
      </c>
      <c r="L654" s="60">
        <v>80</v>
      </c>
      <c r="M654" s="60">
        <v>80</v>
      </c>
      <c r="N654" s="60">
        <v>60</v>
      </c>
      <c r="O654" s="60"/>
      <c r="P654" s="60"/>
      <c r="Q654" s="15"/>
      <c r="R654" s="60">
        <f>AVERAGE(E654:P654)</f>
        <v>57</v>
      </c>
      <c r="S654" s="61" t="s">
        <v>43</v>
      </c>
    </row>
    <row r="655" spans="1:19" ht="11.1" customHeight="1" x14ac:dyDescent="0.25">
      <c r="A655" s="59"/>
      <c r="B655" s="229"/>
      <c r="C655" s="230"/>
      <c r="D655" s="56" t="s">
        <v>44</v>
      </c>
      <c r="E655" s="62"/>
      <c r="F655" s="62"/>
      <c r="G655" s="62"/>
      <c r="H655" s="62"/>
      <c r="I655" s="62"/>
      <c r="J655" s="63"/>
      <c r="K655" s="63"/>
      <c r="L655" s="63"/>
      <c r="M655" s="63"/>
      <c r="N655" s="63"/>
      <c r="O655" s="63" t="s">
        <v>45</v>
      </c>
      <c r="P655" s="63"/>
      <c r="Q655" s="64"/>
      <c r="R655" s="60">
        <f>AVERAGE(E654:J654)</f>
        <v>45</v>
      </c>
      <c r="S655" s="61" t="s">
        <v>46</v>
      </c>
    </row>
    <row r="656" spans="1:19" ht="11.1" customHeight="1" x14ac:dyDescent="0.25">
      <c r="A656" s="59"/>
      <c r="B656" s="59"/>
      <c r="C656" s="59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15"/>
      <c r="P656" s="15"/>
      <c r="Q656" s="15"/>
      <c r="R656" s="15"/>
      <c r="S656" s="54"/>
    </row>
    <row r="657" spans="1:19" ht="11.1" customHeight="1" x14ac:dyDescent="0.25">
      <c r="A657" s="55"/>
      <c r="B657" s="225" t="s">
        <v>117</v>
      </c>
      <c r="C657" s="226"/>
      <c r="D657" s="56" t="s">
        <v>28</v>
      </c>
      <c r="E657" s="57" t="s">
        <v>47</v>
      </c>
      <c r="F657" s="57" t="s">
        <v>48</v>
      </c>
      <c r="G657" s="57" t="s">
        <v>49</v>
      </c>
      <c r="H657" s="57" t="s">
        <v>50</v>
      </c>
      <c r="I657" s="57" t="s">
        <v>51</v>
      </c>
      <c r="J657" s="57" t="s">
        <v>52</v>
      </c>
      <c r="K657" s="57" t="s">
        <v>53</v>
      </c>
      <c r="L657" s="57" t="s">
        <v>54</v>
      </c>
      <c r="M657" s="57" t="s">
        <v>55</v>
      </c>
      <c r="N657" s="57" t="s">
        <v>56</v>
      </c>
      <c r="O657" s="57" t="s">
        <v>57</v>
      </c>
      <c r="P657" s="57" t="s">
        <v>58</v>
      </c>
      <c r="Q657" s="15"/>
      <c r="R657" s="57" t="s">
        <v>41</v>
      </c>
      <c r="S657" s="58"/>
    </row>
    <row r="658" spans="1:19" ht="11.1" customHeight="1" x14ac:dyDescent="0.25">
      <c r="A658" s="59"/>
      <c r="B658" s="227"/>
      <c r="C658" s="228"/>
      <c r="D658" s="56" t="s">
        <v>42</v>
      </c>
      <c r="E658" s="60"/>
      <c r="F658" s="60"/>
      <c r="G658" s="60">
        <v>80</v>
      </c>
      <c r="H658" s="60"/>
      <c r="I658" s="60"/>
      <c r="J658" s="60"/>
      <c r="K658" s="60"/>
      <c r="L658" s="60"/>
      <c r="M658" s="60"/>
      <c r="N658" s="60"/>
      <c r="O658" s="60"/>
      <c r="P658" s="60"/>
      <c r="Q658" s="15"/>
      <c r="R658" s="60">
        <f>AVERAGE(E658:P658)</f>
        <v>80</v>
      </c>
      <c r="S658" s="61" t="s">
        <v>43</v>
      </c>
    </row>
    <row r="659" spans="1:19" ht="11.1" customHeight="1" x14ac:dyDescent="0.25">
      <c r="A659" s="59"/>
      <c r="B659" s="229"/>
      <c r="C659" s="230"/>
      <c r="D659" s="56" t="s">
        <v>44</v>
      </c>
      <c r="E659" s="62" t="s">
        <v>45</v>
      </c>
      <c r="F659" s="62" t="s">
        <v>45</v>
      </c>
      <c r="G659" s="62"/>
      <c r="H659" s="62" t="s">
        <v>345</v>
      </c>
      <c r="I659" s="62" t="s">
        <v>345</v>
      </c>
      <c r="J659" s="63" t="s">
        <v>345</v>
      </c>
      <c r="K659" s="63" t="s">
        <v>345</v>
      </c>
      <c r="L659" s="63" t="s">
        <v>345</v>
      </c>
      <c r="M659" s="63" t="s">
        <v>345</v>
      </c>
      <c r="N659" s="63" t="s">
        <v>345</v>
      </c>
      <c r="O659" s="63" t="s">
        <v>345</v>
      </c>
      <c r="P659" s="63" t="s">
        <v>345</v>
      </c>
      <c r="Q659" s="64"/>
      <c r="R659" s="60">
        <f>AVERAGE(E658:J658)</f>
        <v>80</v>
      </c>
      <c r="S659" s="61" t="s">
        <v>46</v>
      </c>
    </row>
    <row r="660" spans="1:19" ht="11.1" customHeight="1" x14ac:dyDescent="0.25">
      <c r="A660" s="59"/>
      <c r="B660" s="52"/>
      <c r="C660" s="15"/>
      <c r="D660" s="66"/>
      <c r="E660" s="66"/>
      <c r="F660" s="66"/>
      <c r="G660" s="61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54"/>
    </row>
    <row r="661" spans="1:19" ht="11.1" customHeight="1" x14ac:dyDescent="0.25">
      <c r="A661" s="55"/>
      <c r="B661" s="225" t="s">
        <v>118</v>
      </c>
      <c r="C661" s="226"/>
      <c r="D661" s="56" t="s">
        <v>28</v>
      </c>
      <c r="E661" s="57" t="s">
        <v>60</v>
      </c>
      <c r="F661" s="57" t="s">
        <v>61</v>
      </c>
      <c r="G661" s="57" t="s">
        <v>62</v>
      </c>
      <c r="H661" s="57" t="s">
        <v>63</v>
      </c>
      <c r="I661" s="57" t="s">
        <v>64</v>
      </c>
      <c r="J661" s="57" t="s">
        <v>65</v>
      </c>
      <c r="K661" s="57" t="s">
        <v>66</v>
      </c>
      <c r="L661" s="57" t="s">
        <v>67</v>
      </c>
      <c r="M661" s="57" t="s">
        <v>68</v>
      </c>
      <c r="N661" s="57" t="s">
        <v>56</v>
      </c>
      <c r="O661" s="57" t="s">
        <v>69</v>
      </c>
      <c r="P661" s="57" t="s">
        <v>70</v>
      </c>
      <c r="Q661" s="15"/>
      <c r="R661" s="57" t="s">
        <v>41</v>
      </c>
      <c r="S661" s="58"/>
    </row>
    <row r="662" spans="1:19" ht="11.1" customHeight="1" x14ac:dyDescent="0.25">
      <c r="A662" s="59"/>
      <c r="B662" s="227"/>
      <c r="C662" s="228"/>
      <c r="D662" s="56" t="s">
        <v>42</v>
      </c>
      <c r="E662" s="60" t="s">
        <v>16</v>
      </c>
      <c r="F662" s="60" t="s">
        <v>16</v>
      </c>
      <c r="G662" s="60" t="s">
        <v>16</v>
      </c>
      <c r="H662" s="60" t="s">
        <v>16</v>
      </c>
      <c r="I662" s="60" t="s">
        <v>16</v>
      </c>
      <c r="J662" s="60" t="s">
        <v>16</v>
      </c>
      <c r="K662" s="60" t="s">
        <v>16</v>
      </c>
      <c r="L662" s="60" t="s">
        <v>16</v>
      </c>
      <c r="M662" s="60" t="s">
        <v>16</v>
      </c>
      <c r="N662" s="60">
        <v>30</v>
      </c>
      <c r="O662" s="60">
        <v>20</v>
      </c>
      <c r="P662" s="60">
        <v>10</v>
      </c>
      <c r="Q662" s="15"/>
      <c r="R662" s="60">
        <f>AVERAGE(E662:P662)</f>
        <v>20</v>
      </c>
      <c r="S662" s="61" t="s">
        <v>43</v>
      </c>
    </row>
    <row r="663" spans="1:19" ht="11.1" customHeight="1" x14ac:dyDescent="0.25">
      <c r="A663" s="59"/>
      <c r="B663" s="229"/>
      <c r="C663" s="230"/>
      <c r="D663" s="56" t="s">
        <v>44</v>
      </c>
      <c r="E663" s="62"/>
      <c r="F663" s="62"/>
      <c r="G663" s="62"/>
      <c r="H663" s="62"/>
      <c r="I663" s="62"/>
      <c r="J663" s="63"/>
      <c r="K663" s="63"/>
      <c r="L663" s="63"/>
      <c r="M663" s="63"/>
      <c r="N663" s="63"/>
      <c r="O663" s="63"/>
      <c r="P663" s="63"/>
      <c r="Q663" s="64"/>
      <c r="R663" s="60" t="s">
        <v>16</v>
      </c>
      <c r="S663" s="61" t="s">
        <v>46</v>
      </c>
    </row>
    <row r="664" spans="1:19" ht="11.1" customHeight="1" x14ac:dyDescent="0.25">
      <c r="A664" s="59"/>
      <c r="B664" s="55"/>
      <c r="C664" s="59"/>
      <c r="D664" s="59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59"/>
      <c r="R664" s="59"/>
      <c r="S664" s="59"/>
    </row>
    <row r="665" spans="1:19" ht="11.1" customHeight="1" x14ac:dyDescent="0.25">
      <c r="A665" s="55"/>
      <c r="B665" s="225" t="s">
        <v>119</v>
      </c>
      <c r="C665" s="226"/>
      <c r="D665" s="56" t="s">
        <v>28</v>
      </c>
      <c r="E665" s="57" t="s">
        <v>71</v>
      </c>
      <c r="F665" s="57" t="s">
        <v>72</v>
      </c>
      <c r="G665" s="57" t="s">
        <v>73</v>
      </c>
      <c r="H665" s="57" t="s">
        <v>74</v>
      </c>
      <c r="I665" s="57" t="s">
        <v>75</v>
      </c>
      <c r="J665" s="57" t="s">
        <v>76</v>
      </c>
      <c r="K665" s="57" t="s">
        <v>77</v>
      </c>
      <c r="L665" s="57" t="s">
        <v>78</v>
      </c>
      <c r="M665" s="57" t="s">
        <v>79</v>
      </c>
      <c r="N665" s="57" t="s">
        <v>80</v>
      </c>
      <c r="O665" s="57" t="s">
        <v>81</v>
      </c>
      <c r="P665" s="57" t="s">
        <v>82</v>
      </c>
      <c r="Q665" s="15"/>
      <c r="R665" s="57" t="s">
        <v>41</v>
      </c>
      <c r="S665" s="58"/>
    </row>
    <row r="666" spans="1:19" ht="11.1" customHeight="1" x14ac:dyDescent="0.25">
      <c r="A666" s="59"/>
      <c r="B666" s="227"/>
      <c r="C666" s="228"/>
      <c r="D666" s="56" t="s">
        <v>42</v>
      </c>
      <c r="E666" s="60"/>
      <c r="F666" s="60"/>
      <c r="G666" s="60">
        <v>60</v>
      </c>
      <c r="H666" s="60">
        <v>60</v>
      </c>
      <c r="I666" s="60"/>
      <c r="J666" s="60"/>
      <c r="K666" s="60"/>
      <c r="L666" s="60"/>
      <c r="M666" s="60"/>
      <c r="N666" s="60"/>
      <c r="O666" s="60" t="s">
        <v>16</v>
      </c>
      <c r="P666" s="60" t="s">
        <v>16</v>
      </c>
      <c r="Q666" s="15"/>
      <c r="R666" s="60">
        <f>AVERAGE(E666:P666)</f>
        <v>60</v>
      </c>
      <c r="S666" s="61" t="s">
        <v>43</v>
      </c>
    </row>
    <row r="667" spans="1:19" ht="11.1" customHeight="1" x14ac:dyDescent="0.25">
      <c r="A667" s="59"/>
      <c r="B667" s="229"/>
      <c r="C667" s="230"/>
      <c r="D667" s="56" t="s">
        <v>44</v>
      </c>
      <c r="E667" s="62" t="s">
        <v>45</v>
      </c>
      <c r="F667" s="62" t="s">
        <v>45</v>
      </c>
      <c r="G667" s="62"/>
      <c r="H667" s="62"/>
      <c r="I667" s="63" t="s">
        <v>97</v>
      </c>
      <c r="J667" s="63" t="s">
        <v>97</v>
      </c>
      <c r="K667" s="63" t="s">
        <v>97</v>
      </c>
      <c r="L667" s="63" t="s">
        <v>97</v>
      </c>
      <c r="M667" s="63" t="s">
        <v>97</v>
      </c>
      <c r="N667" s="63" t="s">
        <v>97</v>
      </c>
      <c r="O667" s="63" t="s">
        <v>97</v>
      </c>
      <c r="P667" s="63" t="s">
        <v>16</v>
      </c>
      <c r="Q667" s="64"/>
      <c r="R667" s="60">
        <f>AVERAGE(E666:J666)</f>
        <v>60</v>
      </c>
      <c r="S667" s="61" t="s">
        <v>46</v>
      </c>
    </row>
    <row r="668" spans="1:19" ht="11.1" customHeight="1" x14ac:dyDescent="0.25">
      <c r="A668" s="59"/>
      <c r="B668" s="55"/>
      <c r="C668" s="59"/>
      <c r="D668" s="59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59"/>
      <c r="R668" s="59"/>
      <c r="S668" s="59"/>
    </row>
    <row r="669" spans="1:19" ht="11.1" customHeight="1" x14ac:dyDescent="0.25">
      <c r="A669" s="55"/>
      <c r="B669" s="225" t="s">
        <v>122</v>
      </c>
      <c r="C669" s="226"/>
      <c r="D669" s="56" t="s">
        <v>28</v>
      </c>
      <c r="E669" s="57" t="s">
        <v>85</v>
      </c>
      <c r="F669" s="57" t="s">
        <v>86</v>
      </c>
      <c r="G669" s="57" t="s">
        <v>87</v>
      </c>
      <c r="H669" s="57" t="s">
        <v>88</v>
      </c>
      <c r="I669" s="57" t="s">
        <v>89</v>
      </c>
      <c r="J669" s="57" t="s">
        <v>90</v>
      </c>
      <c r="K669" s="57" t="s">
        <v>91</v>
      </c>
      <c r="L669" s="57" t="s">
        <v>92</v>
      </c>
      <c r="M669" s="57" t="s">
        <v>93</v>
      </c>
      <c r="N669" s="57" t="s">
        <v>94</v>
      </c>
      <c r="O669" s="57" t="s">
        <v>95</v>
      </c>
      <c r="P669" s="57" t="s">
        <v>96</v>
      </c>
      <c r="Q669" s="15"/>
      <c r="R669" s="57" t="s">
        <v>41</v>
      </c>
      <c r="S669" s="58"/>
    </row>
    <row r="670" spans="1:19" ht="11.1" customHeight="1" x14ac:dyDescent="0.25">
      <c r="A670" s="59"/>
      <c r="B670" s="227"/>
      <c r="C670" s="228"/>
      <c r="D670" s="56" t="s">
        <v>42</v>
      </c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15"/>
      <c r="R670" s="60" t="s">
        <v>16</v>
      </c>
      <c r="S670" s="61" t="s">
        <v>43</v>
      </c>
    </row>
    <row r="671" spans="1:19" ht="11.1" customHeight="1" x14ac:dyDescent="0.25">
      <c r="A671" s="59"/>
      <c r="B671" s="229"/>
      <c r="C671" s="230"/>
      <c r="D671" s="56" t="s">
        <v>44</v>
      </c>
      <c r="E671" s="232" t="s">
        <v>371</v>
      </c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4"/>
      <c r="Q671" s="64"/>
      <c r="R671" s="60" t="s">
        <v>16</v>
      </c>
      <c r="S671" s="61" t="s">
        <v>46</v>
      </c>
    </row>
    <row r="672" spans="1:19" ht="11.1" customHeight="1" x14ac:dyDescent="0.25">
      <c r="A672" s="59"/>
      <c r="B672" s="15"/>
      <c r="C672" s="15"/>
      <c r="D672" s="15"/>
      <c r="E672" s="15"/>
      <c r="F672" s="15"/>
      <c r="G672" s="161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 ht="11.1" customHeight="1" x14ac:dyDescent="0.25">
      <c r="A673" s="55"/>
      <c r="B673" s="225" t="s">
        <v>128</v>
      </c>
      <c r="C673" s="226"/>
      <c r="D673" s="56" t="s">
        <v>28</v>
      </c>
      <c r="E673" s="57" t="s">
        <v>124</v>
      </c>
      <c r="F673" s="57" t="s">
        <v>125</v>
      </c>
      <c r="G673" s="57" t="s">
        <v>126</v>
      </c>
      <c r="H673" s="57" t="s">
        <v>127</v>
      </c>
      <c r="I673" s="57" t="s">
        <v>129</v>
      </c>
      <c r="J673" s="57" t="s">
        <v>130</v>
      </c>
      <c r="K673" s="57" t="s">
        <v>131</v>
      </c>
      <c r="L673" s="57" t="s">
        <v>132</v>
      </c>
      <c r="M673" s="57" t="s">
        <v>133</v>
      </c>
      <c r="N673" s="57" t="s">
        <v>134</v>
      </c>
      <c r="O673" s="57" t="s">
        <v>135</v>
      </c>
      <c r="P673" s="57" t="s">
        <v>136</v>
      </c>
      <c r="Q673" s="15"/>
      <c r="R673" s="57" t="s">
        <v>41</v>
      </c>
      <c r="S673" s="58"/>
    </row>
    <row r="674" spans="1:19" ht="11.1" customHeight="1" x14ac:dyDescent="0.25">
      <c r="A674" s="59"/>
      <c r="B674" s="227"/>
      <c r="C674" s="228"/>
      <c r="D674" s="56" t="s">
        <v>42</v>
      </c>
      <c r="E674" s="60" t="s">
        <v>16</v>
      </c>
      <c r="F674" s="62" t="s">
        <v>16</v>
      </c>
      <c r="G674" s="60" t="s">
        <v>16</v>
      </c>
      <c r="H674" s="60" t="s">
        <v>16</v>
      </c>
      <c r="I674" s="60" t="s">
        <v>16</v>
      </c>
      <c r="J674" s="60" t="s">
        <v>16</v>
      </c>
      <c r="K674" s="60" t="s">
        <v>16</v>
      </c>
      <c r="L674" s="60" t="s">
        <v>16</v>
      </c>
      <c r="M674" s="60" t="s">
        <v>16</v>
      </c>
      <c r="N674" s="60" t="s">
        <v>16</v>
      </c>
      <c r="O674" s="60">
        <v>120</v>
      </c>
      <c r="P674" s="60">
        <v>80</v>
      </c>
      <c r="Q674" s="15"/>
      <c r="R674" s="60">
        <f>AVERAGE(E674:P674)</f>
        <v>100</v>
      </c>
      <c r="S674" s="61" t="s">
        <v>43</v>
      </c>
    </row>
    <row r="675" spans="1:19" ht="11.1" customHeight="1" x14ac:dyDescent="0.25">
      <c r="A675" s="59"/>
      <c r="B675" s="229"/>
      <c r="C675" s="230"/>
      <c r="D675" s="56" t="s">
        <v>44</v>
      </c>
      <c r="E675" s="232" t="s">
        <v>371</v>
      </c>
      <c r="F675" s="233"/>
      <c r="G675" s="233"/>
      <c r="H675" s="233"/>
      <c r="I675" s="233"/>
      <c r="J675" s="233"/>
      <c r="K675" s="234"/>
      <c r="L675" s="62" t="s">
        <v>161</v>
      </c>
      <c r="M675" s="62" t="s">
        <v>84</v>
      </c>
      <c r="N675" s="63" t="s">
        <v>16</v>
      </c>
      <c r="O675" s="63" t="s">
        <v>97</v>
      </c>
      <c r="P675" s="63" t="s">
        <v>97</v>
      </c>
      <c r="Q675" s="64"/>
      <c r="R675" s="60" t="s">
        <v>16</v>
      </c>
      <c r="S675" s="61" t="s">
        <v>46</v>
      </c>
    </row>
    <row r="676" spans="1:19" ht="11.1" customHeight="1" x14ac:dyDescent="0.25">
      <c r="A676" s="59"/>
      <c r="B676" s="15"/>
      <c r="C676" s="15"/>
      <c r="D676" s="15"/>
      <c r="E676" s="15"/>
      <c r="F676" s="15"/>
      <c r="G676" s="161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 ht="11.1" customHeight="1" x14ac:dyDescent="0.25">
      <c r="A677" s="55"/>
      <c r="B677" s="225" t="s">
        <v>295</v>
      </c>
      <c r="C677" s="226"/>
      <c r="D677" s="56" t="s">
        <v>28</v>
      </c>
      <c r="E677" s="57" t="s">
        <v>296</v>
      </c>
      <c r="F677" s="57" t="s">
        <v>297</v>
      </c>
      <c r="G677" s="57" t="s">
        <v>298</v>
      </c>
      <c r="H677" s="57" t="s">
        <v>299</v>
      </c>
      <c r="I677" s="57" t="s">
        <v>300</v>
      </c>
      <c r="J677" s="57" t="s">
        <v>301</v>
      </c>
      <c r="K677" s="57" t="s">
        <v>302</v>
      </c>
      <c r="L677" s="57" t="s">
        <v>303</v>
      </c>
      <c r="M677" s="57" t="s">
        <v>304</v>
      </c>
      <c r="N677" s="57" t="s">
        <v>305</v>
      </c>
      <c r="O677" s="57" t="s">
        <v>306</v>
      </c>
      <c r="P677" s="57" t="s">
        <v>307</v>
      </c>
      <c r="Q677" s="15"/>
      <c r="R677" s="150" t="s">
        <v>41</v>
      </c>
      <c r="S677" s="58"/>
    </row>
    <row r="678" spans="1:19" ht="11.1" customHeight="1" x14ac:dyDescent="0.25">
      <c r="A678" s="59"/>
      <c r="B678" s="227"/>
      <c r="C678" s="228"/>
      <c r="D678" s="56" t="s">
        <v>42</v>
      </c>
      <c r="E678" s="60">
        <v>130</v>
      </c>
      <c r="F678" s="60">
        <v>130</v>
      </c>
      <c r="G678" s="60">
        <v>130</v>
      </c>
      <c r="H678" s="60">
        <v>130</v>
      </c>
      <c r="I678" s="60">
        <v>130</v>
      </c>
      <c r="J678" s="60">
        <v>100</v>
      </c>
      <c r="K678" s="60">
        <v>60</v>
      </c>
      <c r="L678" s="60">
        <v>115</v>
      </c>
      <c r="M678" s="60">
        <v>110</v>
      </c>
      <c r="N678" s="60">
        <v>100</v>
      </c>
      <c r="O678" s="60">
        <v>130</v>
      </c>
      <c r="P678" s="60">
        <v>110</v>
      </c>
      <c r="Q678" s="15"/>
      <c r="R678" s="60">
        <f>AVERAGE(E678:P678)</f>
        <v>114.58333333333333</v>
      </c>
      <c r="S678" s="61" t="s">
        <v>43</v>
      </c>
    </row>
    <row r="679" spans="1:19" ht="11.1" customHeight="1" x14ac:dyDescent="0.25">
      <c r="A679" s="59"/>
      <c r="B679" s="229"/>
      <c r="C679" s="230"/>
      <c r="D679" s="56" t="s">
        <v>44</v>
      </c>
      <c r="E679" s="62" t="s">
        <v>97</v>
      </c>
      <c r="F679" s="62" t="s">
        <v>97</v>
      </c>
      <c r="G679" s="62" t="s">
        <v>97</v>
      </c>
      <c r="H679" s="62" t="s">
        <v>97</v>
      </c>
      <c r="I679" s="62" t="s">
        <v>97</v>
      </c>
      <c r="J679" s="63" t="s">
        <v>97</v>
      </c>
      <c r="K679" s="62" t="s">
        <v>98</v>
      </c>
      <c r="L679" s="62" t="s">
        <v>97</v>
      </c>
      <c r="M679" s="62" t="s">
        <v>97</v>
      </c>
      <c r="N679" s="62" t="s">
        <v>97</v>
      </c>
      <c r="O679" s="62" t="s">
        <v>97</v>
      </c>
      <c r="P679" s="62" t="s">
        <v>97</v>
      </c>
      <c r="Q679" s="64"/>
      <c r="R679" s="60">
        <f>AVERAGE(E678:J678)</f>
        <v>125</v>
      </c>
      <c r="S679" s="61" t="s">
        <v>46</v>
      </c>
    </row>
    <row r="680" spans="1:19" s="178" customFormat="1" ht="11.1" customHeight="1" x14ac:dyDescent="0.25">
      <c r="A680" s="59"/>
      <c r="B680" s="15"/>
      <c r="C680" s="15"/>
      <c r="D680" s="15"/>
      <c r="E680" s="15"/>
      <c r="F680" s="15"/>
      <c r="G680" s="161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 s="178" customFormat="1" ht="11.1" customHeight="1" x14ac:dyDescent="0.25">
      <c r="A681" s="59"/>
      <c r="B681" s="231" t="s">
        <v>408</v>
      </c>
      <c r="C681" s="231"/>
      <c r="D681" s="56" t="s">
        <v>28</v>
      </c>
      <c r="E681" s="57" t="s">
        <v>411</v>
      </c>
      <c r="F681" s="57" t="s">
        <v>412</v>
      </c>
      <c r="G681" s="57" t="s">
        <v>413</v>
      </c>
      <c r="H681" s="57" t="s">
        <v>414</v>
      </c>
      <c r="I681" s="57" t="s">
        <v>415</v>
      </c>
      <c r="J681" s="57" t="s">
        <v>416</v>
      </c>
      <c r="K681" s="57" t="s">
        <v>417</v>
      </c>
      <c r="L681" s="57" t="s">
        <v>418</v>
      </c>
      <c r="M681" s="57" t="s">
        <v>419</v>
      </c>
      <c r="N681" s="57" t="s">
        <v>420</v>
      </c>
      <c r="O681" s="57" t="s">
        <v>421</v>
      </c>
      <c r="P681" s="57" t="s">
        <v>422</v>
      </c>
      <c r="Q681" s="15"/>
      <c r="R681" s="150" t="s">
        <v>41</v>
      </c>
      <c r="S681" s="58"/>
    </row>
    <row r="682" spans="1:19" s="178" customFormat="1" ht="11.1" customHeight="1" x14ac:dyDescent="0.25">
      <c r="A682" s="59"/>
      <c r="B682" s="231"/>
      <c r="C682" s="231"/>
      <c r="D682" s="56" t="s">
        <v>42</v>
      </c>
      <c r="E682" s="60"/>
      <c r="F682" s="60">
        <v>100</v>
      </c>
      <c r="G682" s="60">
        <v>90</v>
      </c>
      <c r="H682" s="60">
        <v>70</v>
      </c>
      <c r="I682" s="60">
        <v>100</v>
      </c>
      <c r="J682" s="60">
        <v>100</v>
      </c>
      <c r="K682" s="60">
        <v>90</v>
      </c>
      <c r="L682" s="60">
        <v>90</v>
      </c>
      <c r="M682" s="60">
        <v>90</v>
      </c>
      <c r="N682" s="60">
        <v>90</v>
      </c>
      <c r="O682" s="60">
        <v>100</v>
      </c>
      <c r="P682" s="60">
        <v>90</v>
      </c>
      <c r="Q682" s="15"/>
      <c r="R682" s="60">
        <f>AVERAGE(E682:P682)</f>
        <v>91.818181818181813</v>
      </c>
      <c r="S682" s="61" t="s">
        <v>43</v>
      </c>
    </row>
    <row r="683" spans="1:19" s="178" customFormat="1" ht="11.1" customHeight="1" x14ac:dyDescent="0.25">
      <c r="A683" s="59"/>
      <c r="B683" s="231"/>
      <c r="C683" s="231"/>
      <c r="D683" s="56" t="s">
        <v>44</v>
      </c>
      <c r="E683" s="62" t="s">
        <v>45</v>
      </c>
      <c r="F683" s="62" t="s">
        <v>97</v>
      </c>
      <c r="G683" s="62" t="s">
        <v>97</v>
      </c>
      <c r="H683" s="62" t="s">
        <v>98</v>
      </c>
      <c r="I683" s="62" t="s">
        <v>97</v>
      </c>
      <c r="J683" s="63" t="s">
        <v>97</v>
      </c>
      <c r="K683" s="62" t="s">
        <v>97</v>
      </c>
      <c r="L683" s="62" t="s">
        <v>97</v>
      </c>
      <c r="M683" s="62" t="s">
        <v>97</v>
      </c>
      <c r="N683" s="62" t="s">
        <v>97</v>
      </c>
      <c r="O683" s="62" t="s">
        <v>97</v>
      </c>
      <c r="P683" s="62" t="s">
        <v>97</v>
      </c>
      <c r="Q683" s="64"/>
      <c r="R683" s="60">
        <f>AVERAGE(E682:J682)</f>
        <v>92</v>
      </c>
      <c r="S683" s="61" t="s">
        <v>46</v>
      </c>
    </row>
    <row r="684" spans="1:19" s="185" customFormat="1" ht="11.1" customHeight="1" x14ac:dyDescent="0.25">
      <c r="A684" s="59"/>
      <c r="B684" s="182"/>
      <c r="C684" s="182"/>
      <c r="D684" s="59"/>
      <c r="E684" s="82"/>
      <c r="F684" s="82"/>
      <c r="G684" s="82"/>
      <c r="H684" s="82"/>
      <c r="I684" s="82"/>
      <c r="J684" s="83"/>
      <c r="K684" s="82"/>
      <c r="L684" s="82"/>
      <c r="M684" s="82"/>
      <c r="N684" s="82"/>
      <c r="O684" s="82"/>
      <c r="P684" s="82"/>
      <c r="Q684" s="81"/>
      <c r="R684" s="65"/>
      <c r="S684" s="85"/>
    </row>
    <row r="685" spans="1:19" s="181" customFormat="1" ht="11.1" customHeight="1" x14ac:dyDescent="0.25">
      <c r="A685" s="59"/>
      <c r="B685" s="225" t="s">
        <v>446</v>
      </c>
      <c r="C685" s="226"/>
      <c r="D685" s="56" t="s">
        <v>28</v>
      </c>
      <c r="E685" s="57" t="s">
        <v>434</v>
      </c>
      <c r="F685" s="57" t="s">
        <v>435</v>
      </c>
      <c r="G685" s="57" t="s">
        <v>436</v>
      </c>
      <c r="H685" s="57" t="s">
        <v>437</v>
      </c>
      <c r="I685" s="57" t="s">
        <v>438</v>
      </c>
      <c r="J685" s="57" t="s">
        <v>439</v>
      </c>
      <c r="K685" s="57" t="s">
        <v>440</v>
      </c>
      <c r="L685" s="57" t="s">
        <v>441</v>
      </c>
      <c r="M685" s="57" t="s">
        <v>442</v>
      </c>
      <c r="N685" s="57" t="s">
        <v>443</v>
      </c>
      <c r="O685" s="57" t="s">
        <v>444</v>
      </c>
      <c r="P685" s="57" t="s">
        <v>445</v>
      </c>
      <c r="Q685" s="15"/>
      <c r="R685" s="150" t="s">
        <v>41</v>
      </c>
      <c r="S685" s="61"/>
    </row>
    <row r="686" spans="1:19" s="181" customFormat="1" ht="11.1" customHeight="1" x14ac:dyDescent="0.25">
      <c r="A686" s="59"/>
      <c r="B686" s="227"/>
      <c r="C686" s="228"/>
      <c r="D686" s="56" t="s">
        <v>42</v>
      </c>
      <c r="E686" s="60"/>
      <c r="F686" s="60">
        <v>60</v>
      </c>
      <c r="G686" s="60">
        <v>70</v>
      </c>
      <c r="H686" s="60">
        <v>55</v>
      </c>
      <c r="I686" s="60">
        <v>30</v>
      </c>
      <c r="J686" s="60">
        <v>35</v>
      </c>
      <c r="K686" s="60">
        <v>35</v>
      </c>
      <c r="L686" s="60">
        <v>30</v>
      </c>
      <c r="M686" s="60">
        <v>30</v>
      </c>
      <c r="N686" s="60">
        <v>55</v>
      </c>
      <c r="O686" s="60">
        <v>110</v>
      </c>
      <c r="P686" s="60">
        <v>90</v>
      </c>
      <c r="Q686" s="15"/>
      <c r="R686" s="60">
        <f>AVERAGE(E686:P686)</f>
        <v>54.545454545454547</v>
      </c>
      <c r="S686" s="61" t="s">
        <v>43</v>
      </c>
    </row>
    <row r="687" spans="1:19" s="181" customFormat="1" ht="11.1" customHeight="1" x14ac:dyDescent="0.25">
      <c r="A687" s="59"/>
      <c r="B687" s="229"/>
      <c r="C687" s="230"/>
      <c r="D687" s="56" t="s">
        <v>44</v>
      </c>
      <c r="E687" s="62" t="s">
        <v>45</v>
      </c>
      <c r="F687" s="62" t="s">
        <v>121</v>
      </c>
      <c r="G687" s="62" t="s">
        <v>121</v>
      </c>
      <c r="H687" s="62" t="s">
        <v>97</v>
      </c>
      <c r="I687" s="62" t="s">
        <v>98</v>
      </c>
      <c r="J687" s="63" t="s">
        <v>98</v>
      </c>
      <c r="K687" s="62" t="s">
        <v>98</v>
      </c>
      <c r="L687" s="63" t="s">
        <v>98</v>
      </c>
      <c r="M687" s="63" t="s">
        <v>98</v>
      </c>
      <c r="N687" s="63" t="s">
        <v>97</v>
      </c>
      <c r="O687" s="63" t="s">
        <v>97</v>
      </c>
      <c r="P687" s="63" t="s">
        <v>97</v>
      </c>
      <c r="Q687" s="64"/>
      <c r="R687" s="60">
        <f>AVERAGE(E686:J686)</f>
        <v>50</v>
      </c>
      <c r="S687" s="61" t="s">
        <v>46</v>
      </c>
    </row>
    <row r="688" spans="1:19" s="185" customFormat="1" ht="11.1" customHeight="1" x14ac:dyDescent="0.25">
      <c r="A688" s="59"/>
      <c r="B688" s="189"/>
      <c r="C688" s="189"/>
      <c r="D688" s="59"/>
      <c r="E688" s="82"/>
      <c r="F688" s="82"/>
      <c r="G688" s="82"/>
      <c r="H688" s="82"/>
      <c r="I688" s="82"/>
      <c r="J688" s="83"/>
      <c r="K688" s="82"/>
      <c r="L688" s="83"/>
      <c r="M688" s="83"/>
      <c r="N688" s="83"/>
      <c r="O688" s="83"/>
      <c r="P688" s="83"/>
      <c r="Q688" s="81"/>
      <c r="R688" s="65"/>
      <c r="S688" s="85"/>
    </row>
    <row r="689" spans="1:19" s="188" customFormat="1" ht="11.1" customHeight="1" x14ac:dyDescent="0.25">
      <c r="A689" s="59"/>
      <c r="B689" s="225" t="s">
        <v>465</v>
      </c>
      <c r="C689" s="226"/>
      <c r="D689" s="56" t="s">
        <v>28</v>
      </c>
      <c r="E689" s="57" t="s">
        <v>466</v>
      </c>
      <c r="F689" s="57" t="s">
        <v>467</v>
      </c>
      <c r="G689" s="57" t="s">
        <v>468</v>
      </c>
      <c r="H689" s="57" t="s">
        <v>469</v>
      </c>
      <c r="I689" s="57" t="s">
        <v>470</v>
      </c>
      <c r="J689" s="57" t="s">
        <v>471</v>
      </c>
      <c r="K689" s="57" t="s">
        <v>472</v>
      </c>
      <c r="L689" s="57" t="s">
        <v>473</v>
      </c>
      <c r="M689" s="57" t="s">
        <v>474</v>
      </c>
      <c r="N689" s="57" t="s">
        <v>475</v>
      </c>
      <c r="O689" s="57" t="s">
        <v>476</v>
      </c>
      <c r="P689" s="57" t="s">
        <v>477</v>
      </c>
      <c r="Q689" s="15"/>
      <c r="R689" s="150" t="s">
        <v>41</v>
      </c>
      <c r="S689" s="61"/>
    </row>
    <row r="690" spans="1:19" s="188" customFormat="1" ht="11.1" customHeight="1" x14ac:dyDescent="0.25">
      <c r="A690" s="59"/>
      <c r="B690" s="227"/>
      <c r="C690" s="228"/>
      <c r="D690" s="56" t="s">
        <v>42</v>
      </c>
      <c r="E690" s="60"/>
      <c r="F690" s="60">
        <v>60</v>
      </c>
      <c r="G690" s="60">
        <v>45</v>
      </c>
      <c r="H690" s="60">
        <v>35</v>
      </c>
      <c r="I690" s="60">
        <v>30</v>
      </c>
      <c r="J690" s="60">
        <v>30</v>
      </c>
      <c r="K690" s="60">
        <v>30</v>
      </c>
      <c r="L690" s="60">
        <v>30</v>
      </c>
      <c r="M690" s="60">
        <v>30</v>
      </c>
      <c r="N690" s="60">
        <v>35</v>
      </c>
      <c r="O690" s="60">
        <v>60</v>
      </c>
      <c r="P690" s="60"/>
      <c r="Q690" s="15"/>
      <c r="R690" s="60">
        <f>AVERAGE(E690:P690)</f>
        <v>38.5</v>
      </c>
      <c r="S690" s="61" t="s">
        <v>43</v>
      </c>
    </row>
    <row r="691" spans="1:19" s="188" customFormat="1" ht="11.1" customHeight="1" x14ac:dyDescent="0.25">
      <c r="A691" s="59"/>
      <c r="B691" s="229"/>
      <c r="C691" s="230"/>
      <c r="D691" s="56" t="s">
        <v>44</v>
      </c>
      <c r="E691" s="62" t="s">
        <v>45</v>
      </c>
      <c r="F691" s="62" t="s">
        <v>97</v>
      </c>
      <c r="G691" s="62" t="s">
        <v>290</v>
      </c>
      <c r="H691" s="62" t="s">
        <v>98</v>
      </c>
      <c r="I691" s="62" t="s">
        <v>98</v>
      </c>
      <c r="J691" s="63" t="s">
        <v>98</v>
      </c>
      <c r="K691" s="62" t="s">
        <v>83</v>
      </c>
      <c r="L691" s="63" t="s">
        <v>83</v>
      </c>
      <c r="M691" s="63" t="s">
        <v>83</v>
      </c>
      <c r="N691" s="63" t="s">
        <v>83</v>
      </c>
      <c r="O691" s="63" t="s">
        <v>97</v>
      </c>
      <c r="P691" s="63" t="s">
        <v>45</v>
      </c>
      <c r="Q691" s="64"/>
      <c r="R691" s="60">
        <f>AVERAGE(E690:J690)</f>
        <v>40</v>
      </c>
      <c r="S691" s="61" t="s">
        <v>46</v>
      </c>
    </row>
    <row r="692" spans="1:19" s="185" customFormat="1" ht="11.1" customHeight="1" x14ac:dyDescent="0.25">
      <c r="A692" s="59"/>
      <c r="B692" s="182"/>
      <c r="C692" s="182"/>
      <c r="D692" s="59"/>
      <c r="E692" s="82"/>
      <c r="F692" s="82"/>
      <c r="G692" s="82"/>
      <c r="H692" s="82"/>
      <c r="I692" s="82"/>
      <c r="J692" s="83"/>
      <c r="K692" s="82"/>
      <c r="L692" s="82"/>
      <c r="M692" s="82"/>
      <c r="N692" s="82"/>
      <c r="O692" s="82"/>
      <c r="P692" s="82"/>
      <c r="Q692" s="81"/>
      <c r="R692" s="65"/>
      <c r="S692" s="85"/>
    </row>
    <row r="694" spans="1:19" ht="20.100000000000001" customHeight="1" x14ac:dyDescent="0.25">
      <c r="A694" s="147" t="s">
        <v>346</v>
      </c>
      <c r="B694" s="10"/>
      <c r="C694" s="10"/>
      <c r="D694" s="10"/>
      <c r="E694" s="10"/>
      <c r="F694" s="10"/>
      <c r="G694" s="159"/>
      <c r="H694" s="8"/>
      <c r="I694" s="8"/>
      <c r="J694" s="8"/>
      <c r="K694" s="8"/>
      <c r="L694" s="7"/>
      <c r="M694" s="7"/>
      <c r="N694" s="8"/>
      <c r="O694" s="8"/>
      <c r="P694" s="8"/>
      <c r="Q694" s="8"/>
      <c r="R694" s="8"/>
      <c r="S694" s="8"/>
    </row>
    <row r="695" spans="1:19" ht="15" customHeight="1" x14ac:dyDescent="0.25">
      <c r="A695" s="215" t="s">
        <v>351</v>
      </c>
      <c r="B695" s="215"/>
      <c r="C695" s="10"/>
      <c r="D695" s="14" t="s">
        <v>26</v>
      </c>
      <c r="E695" s="10"/>
      <c r="F695" s="10"/>
      <c r="G695" s="159"/>
      <c r="H695" s="8"/>
      <c r="I695" s="8"/>
      <c r="J695" s="8"/>
      <c r="K695" s="8"/>
      <c r="L695" s="7"/>
      <c r="M695" s="7"/>
      <c r="N695" s="8"/>
      <c r="O695" s="8"/>
      <c r="P695" s="8"/>
      <c r="Q695" s="8"/>
      <c r="R695" s="8"/>
      <c r="S695" s="149"/>
    </row>
    <row r="696" spans="1:19" ht="11.1" customHeight="1" x14ac:dyDescent="0.25">
      <c r="A696" s="2"/>
      <c r="B696" s="3"/>
      <c r="C696" s="2"/>
      <c r="D696" s="1"/>
      <c r="E696" s="1"/>
      <c r="F696" s="1"/>
      <c r="G696" s="160"/>
      <c r="H696" s="1"/>
      <c r="I696" s="1"/>
      <c r="J696" s="1"/>
      <c r="K696" s="1"/>
      <c r="L696" s="7"/>
      <c r="M696" s="7"/>
      <c r="N696" s="1"/>
      <c r="O696" s="1"/>
      <c r="P696" s="1"/>
      <c r="Q696" s="1"/>
      <c r="R696" s="1"/>
      <c r="S696" s="4"/>
    </row>
    <row r="697" spans="1:19" ht="11.1" customHeight="1" x14ac:dyDescent="0.25">
      <c r="A697" s="55"/>
      <c r="B697" s="225" t="s">
        <v>128</v>
      </c>
      <c r="C697" s="226"/>
      <c r="D697" s="56" t="s">
        <v>28</v>
      </c>
      <c r="E697" s="57" t="s">
        <v>124</v>
      </c>
      <c r="F697" s="57" t="s">
        <v>125</v>
      </c>
      <c r="G697" s="57" t="s">
        <v>126</v>
      </c>
      <c r="H697" s="57" t="s">
        <v>127</v>
      </c>
      <c r="I697" s="57" t="s">
        <v>129</v>
      </c>
      <c r="J697" s="57" t="s">
        <v>130</v>
      </c>
      <c r="K697" s="57" t="s">
        <v>131</v>
      </c>
      <c r="L697" s="57" t="s">
        <v>132</v>
      </c>
      <c r="M697" s="57" t="s">
        <v>133</v>
      </c>
      <c r="N697" s="57" t="s">
        <v>134</v>
      </c>
      <c r="O697" s="57" t="s">
        <v>135</v>
      </c>
      <c r="P697" s="57" t="s">
        <v>136</v>
      </c>
      <c r="Q697" s="15"/>
      <c r="R697" s="57" t="s">
        <v>41</v>
      </c>
      <c r="S697" s="58"/>
    </row>
    <row r="698" spans="1:19" ht="11.1" customHeight="1" x14ac:dyDescent="0.25">
      <c r="A698" s="59"/>
      <c r="B698" s="227"/>
      <c r="C698" s="228"/>
      <c r="D698" s="56" t="s">
        <v>42</v>
      </c>
      <c r="E698" s="60"/>
      <c r="F698" s="62"/>
      <c r="G698" s="60">
        <v>180</v>
      </c>
      <c r="H698" s="60">
        <v>120</v>
      </c>
      <c r="I698" s="60">
        <v>180</v>
      </c>
      <c r="J698" s="60">
        <v>110</v>
      </c>
      <c r="K698" s="60">
        <v>150</v>
      </c>
      <c r="L698" s="60">
        <v>180</v>
      </c>
      <c r="M698" s="60">
        <v>70</v>
      </c>
      <c r="N698" s="60">
        <v>95</v>
      </c>
      <c r="O698" s="60">
        <v>100</v>
      </c>
      <c r="P698" s="60">
        <v>90</v>
      </c>
      <c r="Q698" s="15"/>
      <c r="R698" s="60">
        <f>AVERAGE(E698:P698)</f>
        <v>127.5</v>
      </c>
      <c r="S698" s="61" t="s">
        <v>43</v>
      </c>
    </row>
    <row r="699" spans="1:19" ht="11.1" customHeight="1" x14ac:dyDescent="0.25">
      <c r="A699" s="59"/>
      <c r="B699" s="229"/>
      <c r="C699" s="230"/>
      <c r="D699" s="56" t="s">
        <v>44</v>
      </c>
      <c r="E699" s="62" t="s">
        <v>45</v>
      </c>
      <c r="F699" s="62" t="s">
        <v>45</v>
      </c>
      <c r="G699" s="62" t="s">
        <v>157</v>
      </c>
      <c r="H699" s="62" t="s">
        <v>177</v>
      </c>
      <c r="I699" s="63" t="s">
        <v>97</v>
      </c>
      <c r="J699" s="63" t="s">
        <v>97</v>
      </c>
      <c r="K699" s="62" t="s">
        <v>97</v>
      </c>
      <c r="L699" s="62" t="s">
        <v>97</v>
      </c>
      <c r="M699" s="62" t="s">
        <v>83</v>
      </c>
      <c r="N699" s="63" t="s">
        <v>83</v>
      </c>
      <c r="O699" s="63" t="s">
        <v>177</v>
      </c>
      <c r="P699" s="63" t="s">
        <v>83</v>
      </c>
      <c r="Q699" s="64"/>
      <c r="R699" s="60">
        <f>AVERAGE(E698:J698)</f>
        <v>147.5</v>
      </c>
      <c r="S699" s="61" t="s">
        <v>46</v>
      </c>
    </row>
    <row r="700" spans="1:19" ht="11.1" customHeight="1" x14ac:dyDescent="0.25">
      <c r="A700" s="59"/>
      <c r="B700" s="15"/>
      <c r="C700" s="15"/>
      <c r="D700" s="15"/>
      <c r="E700" s="15"/>
      <c r="F700" s="15"/>
      <c r="G700" s="161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ht="11.1" customHeight="1" x14ac:dyDescent="0.25">
      <c r="A701" s="55"/>
      <c r="B701" s="225" t="s">
        <v>295</v>
      </c>
      <c r="C701" s="226"/>
      <c r="D701" s="56" t="s">
        <v>28</v>
      </c>
      <c r="E701" s="57" t="s">
        <v>296</v>
      </c>
      <c r="F701" s="57" t="s">
        <v>297</v>
      </c>
      <c r="G701" s="57" t="s">
        <v>298</v>
      </c>
      <c r="H701" s="57" t="s">
        <v>299</v>
      </c>
      <c r="I701" s="57" t="s">
        <v>300</v>
      </c>
      <c r="J701" s="57" t="s">
        <v>301</v>
      </c>
      <c r="K701" s="57" t="s">
        <v>302</v>
      </c>
      <c r="L701" s="57" t="s">
        <v>303</v>
      </c>
      <c r="M701" s="57" t="s">
        <v>304</v>
      </c>
      <c r="N701" s="57" t="s">
        <v>305</v>
      </c>
      <c r="O701" s="57" t="s">
        <v>306</v>
      </c>
      <c r="P701" s="57" t="s">
        <v>307</v>
      </c>
      <c r="Q701" s="15"/>
      <c r="R701" s="150" t="s">
        <v>41</v>
      </c>
      <c r="S701" s="58"/>
    </row>
    <row r="702" spans="1:19" ht="11.1" customHeight="1" x14ac:dyDescent="0.25">
      <c r="A702" s="59"/>
      <c r="B702" s="227"/>
      <c r="C702" s="228"/>
      <c r="D702" s="56" t="s">
        <v>42</v>
      </c>
      <c r="E702" s="60">
        <v>80</v>
      </c>
      <c r="F702" s="60">
        <v>65</v>
      </c>
      <c r="G702" s="60">
        <v>95</v>
      </c>
      <c r="H702" s="60">
        <v>180</v>
      </c>
      <c r="I702" s="60">
        <v>180</v>
      </c>
      <c r="J702" s="60">
        <v>50</v>
      </c>
      <c r="K702" s="60">
        <v>35</v>
      </c>
      <c r="L702" s="60">
        <v>30</v>
      </c>
      <c r="M702" s="60">
        <v>40</v>
      </c>
      <c r="N702" s="60"/>
      <c r="O702" s="60">
        <v>100</v>
      </c>
      <c r="P702" s="60">
        <v>100</v>
      </c>
      <c r="Q702" s="15"/>
      <c r="R702" s="60">
        <f>AVERAGE(E702:P702)</f>
        <v>86.818181818181813</v>
      </c>
      <c r="S702" s="61" t="s">
        <v>43</v>
      </c>
    </row>
    <row r="703" spans="1:19" ht="11.1" customHeight="1" x14ac:dyDescent="0.25">
      <c r="A703" s="59"/>
      <c r="B703" s="229"/>
      <c r="C703" s="230"/>
      <c r="D703" s="56" t="s">
        <v>44</v>
      </c>
      <c r="E703" s="62" t="s">
        <v>121</v>
      </c>
      <c r="F703" s="62" t="s">
        <v>121</v>
      </c>
      <c r="G703" s="62" t="s">
        <v>121</v>
      </c>
      <c r="H703" s="62" t="s">
        <v>121</v>
      </c>
      <c r="I703" s="62" t="s">
        <v>121</v>
      </c>
      <c r="J703" s="63" t="s">
        <v>121</v>
      </c>
      <c r="K703" s="62" t="s">
        <v>121</v>
      </c>
      <c r="L703" s="62" t="s">
        <v>121</v>
      </c>
      <c r="M703" s="62" t="s">
        <v>121</v>
      </c>
      <c r="N703" s="62" t="s">
        <v>112</v>
      </c>
      <c r="O703" s="62" t="s">
        <v>83</v>
      </c>
      <c r="P703" s="62" t="s">
        <v>121</v>
      </c>
      <c r="Q703" s="64"/>
      <c r="R703" s="60">
        <f>AVERAGE(E702:J702)</f>
        <v>108.33333333333333</v>
      </c>
      <c r="S703" s="61" t="s">
        <v>46</v>
      </c>
    </row>
    <row r="704" spans="1:19" s="178" customFormat="1" ht="11.1" customHeight="1" x14ac:dyDescent="0.25">
      <c r="A704" s="59"/>
      <c r="B704" s="15"/>
      <c r="C704" s="15"/>
      <c r="D704" s="15"/>
      <c r="E704" s="15"/>
      <c r="F704" s="15"/>
      <c r="G704" s="161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s="178" customFormat="1" ht="11.1" customHeight="1" x14ac:dyDescent="0.25">
      <c r="A705" s="59"/>
      <c r="B705" s="231" t="s">
        <v>408</v>
      </c>
      <c r="C705" s="231"/>
      <c r="D705" s="56" t="s">
        <v>28</v>
      </c>
      <c r="E705" s="57" t="s">
        <v>411</v>
      </c>
      <c r="F705" s="57" t="s">
        <v>412</v>
      </c>
      <c r="G705" s="57" t="s">
        <v>413</v>
      </c>
      <c r="H705" s="57" t="s">
        <v>414</v>
      </c>
      <c r="I705" s="57" t="s">
        <v>415</v>
      </c>
      <c r="J705" s="57" t="s">
        <v>416</v>
      </c>
      <c r="K705" s="57" t="s">
        <v>417</v>
      </c>
      <c r="L705" s="57" t="s">
        <v>418</v>
      </c>
      <c r="M705" s="57" t="s">
        <v>419</v>
      </c>
      <c r="N705" s="57" t="s">
        <v>420</v>
      </c>
      <c r="O705" s="57" t="s">
        <v>421</v>
      </c>
      <c r="P705" s="57" t="s">
        <v>422</v>
      </c>
      <c r="Q705" s="15"/>
      <c r="R705" s="150" t="s">
        <v>41</v>
      </c>
      <c r="S705" s="58"/>
    </row>
    <row r="706" spans="1:19" s="178" customFormat="1" ht="11.1" customHeight="1" x14ac:dyDescent="0.25">
      <c r="A706" s="59"/>
      <c r="B706" s="231"/>
      <c r="C706" s="231"/>
      <c r="D706" s="56" t="s">
        <v>42</v>
      </c>
      <c r="E706" s="60">
        <v>110</v>
      </c>
      <c r="F706" s="60">
        <v>105</v>
      </c>
      <c r="G706" s="60">
        <v>70</v>
      </c>
      <c r="H706" s="60">
        <v>80</v>
      </c>
      <c r="I706" s="60">
        <v>65</v>
      </c>
      <c r="J706" s="60">
        <v>50</v>
      </c>
      <c r="K706" s="60">
        <v>50</v>
      </c>
      <c r="L706" s="60">
        <v>40</v>
      </c>
      <c r="M706" s="60">
        <v>95</v>
      </c>
      <c r="N706" s="60">
        <v>110</v>
      </c>
      <c r="O706" s="60">
        <v>40</v>
      </c>
      <c r="P706" s="60">
        <v>95</v>
      </c>
      <c r="Q706" s="15"/>
      <c r="R706" s="60">
        <f>AVERAGE(E706:P706)</f>
        <v>75.833333333333329</v>
      </c>
      <c r="S706" s="61" t="s">
        <v>43</v>
      </c>
    </row>
    <row r="707" spans="1:19" s="178" customFormat="1" ht="11.1" customHeight="1" x14ac:dyDescent="0.25">
      <c r="A707" s="59"/>
      <c r="B707" s="231"/>
      <c r="C707" s="231"/>
      <c r="D707" s="56" t="s">
        <v>44</v>
      </c>
      <c r="E707" s="62" t="s">
        <v>121</v>
      </c>
      <c r="F707" s="62" t="s">
        <v>121</v>
      </c>
      <c r="G707" s="62" t="s">
        <v>121</v>
      </c>
      <c r="H707" s="62" t="s">
        <v>83</v>
      </c>
      <c r="I707" s="62" t="s">
        <v>121</v>
      </c>
      <c r="J707" s="63" t="s">
        <v>121</v>
      </c>
      <c r="K707" s="62" t="s">
        <v>121</v>
      </c>
      <c r="L707" s="62" t="s">
        <v>121</v>
      </c>
      <c r="M707" s="62" t="s">
        <v>121</v>
      </c>
      <c r="N707" s="62" t="s">
        <v>121</v>
      </c>
      <c r="O707" s="62" t="s">
        <v>83</v>
      </c>
      <c r="P707" s="62" t="s">
        <v>121</v>
      </c>
      <c r="Q707" s="64"/>
      <c r="R707" s="60">
        <f>AVERAGE(E706:J706)</f>
        <v>80</v>
      </c>
      <c r="S707" s="61" t="s">
        <v>46</v>
      </c>
    </row>
    <row r="708" spans="1:19" s="185" customFormat="1" ht="11.1" customHeight="1" x14ac:dyDescent="0.25">
      <c r="A708" s="59"/>
      <c r="B708" s="182"/>
      <c r="C708" s="182"/>
      <c r="D708" s="59"/>
      <c r="E708" s="82"/>
      <c r="F708" s="82"/>
      <c r="G708" s="82"/>
      <c r="H708" s="82"/>
      <c r="I708" s="82"/>
      <c r="J708" s="83"/>
      <c r="K708" s="82"/>
      <c r="L708" s="82"/>
      <c r="M708" s="82"/>
      <c r="N708" s="82"/>
      <c r="O708" s="82"/>
      <c r="P708" s="82"/>
      <c r="Q708" s="81"/>
      <c r="R708" s="65"/>
      <c r="S708" s="85"/>
    </row>
    <row r="709" spans="1:19" s="181" customFormat="1" ht="11.1" customHeight="1" x14ac:dyDescent="0.25">
      <c r="A709" s="59"/>
      <c r="B709" s="225" t="s">
        <v>446</v>
      </c>
      <c r="C709" s="226"/>
      <c r="D709" s="56" t="s">
        <v>28</v>
      </c>
      <c r="E709" s="57" t="s">
        <v>434</v>
      </c>
      <c r="F709" s="57" t="s">
        <v>435</v>
      </c>
      <c r="G709" s="57" t="s">
        <v>436</v>
      </c>
      <c r="H709" s="57" t="s">
        <v>437</v>
      </c>
      <c r="I709" s="57" t="s">
        <v>438</v>
      </c>
      <c r="J709" s="57" t="s">
        <v>439</v>
      </c>
      <c r="K709" s="57" t="s">
        <v>440</v>
      </c>
      <c r="L709" s="57" t="s">
        <v>441</v>
      </c>
      <c r="M709" s="57" t="s">
        <v>442</v>
      </c>
      <c r="N709" s="57" t="s">
        <v>443</v>
      </c>
      <c r="O709" s="57" t="s">
        <v>444</v>
      </c>
      <c r="P709" s="57" t="s">
        <v>445</v>
      </c>
      <c r="Q709" s="15"/>
      <c r="R709" s="150" t="s">
        <v>41</v>
      </c>
      <c r="S709" s="61"/>
    </row>
    <row r="710" spans="1:19" s="181" customFormat="1" ht="11.1" customHeight="1" x14ac:dyDescent="0.25">
      <c r="A710" s="59"/>
      <c r="B710" s="227"/>
      <c r="C710" s="228"/>
      <c r="D710" s="56" t="s">
        <v>42</v>
      </c>
      <c r="E710" s="60">
        <v>50</v>
      </c>
      <c r="F710" s="60">
        <v>110</v>
      </c>
      <c r="G710" s="60">
        <v>80</v>
      </c>
      <c r="H710" s="60">
        <v>70</v>
      </c>
      <c r="I710" s="60">
        <v>120</v>
      </c>
      <c r="J710" s="60">
        <v>50</v>
      </c>
      <c r="K710" s="60">
        <v>60</v>
      </c>
      <c r="L710" s="60">
        <v>40</v>
      </c>
      <c r="M710" s="60">
        <v>50</v>
      </c>
      <c r="N710" s="60">
        <v>55</v>
      </c>
      <c r="O710" s="60">
        <v>90</v>
      </c>
      <c r="P710" s="60">
        <v>80</v>
      </c>
      <c r="Q710" s="15"/>
      <c r="R710" s="60">
        <f>AVERAGE(E710:P710)</f>
        <v>71.25</v>
      </c>
      <c r="S710" s="61" t="s">
        <v>43</v>
      </c>
    </row>
    <row r="711" spans="1:19" s="181" customFormat="1" ht="11.1" customHeight="1" x14ac:dyDescent="0.25">
      <c r="A711" s="59"/>
      <c r="B711" s="229"/>
      <c r="C711" s="230"/>
      <c r="D711" s="56" t="s">
        <v>44</v>
      </c>
      <c r="E711" s="62" t="s">
        <v>121</v>
      </c>
      <c r="F711" s="62" t="s">
        <v>83</v>
      </c>
      <c r="G711" s="62" t="s">
        <v>83</v>
      </c>
      <c r="H711" s="62" t="s">
        <v>83</v>
      </c>
      <c r="I711" s="62" t="s">
        <v>121</v>
      </c>
      <c r="J711" s="63" t="s">
        <v>83</v>
      </c>
      <c r="K711" s="62" t="s">
        <v>83</v>
      </c>
      <c r="L711" s="63" t="s">
        <v>83</v>
      </c>
      <c r="M711" s="63" t="s">
        <v>121</v>
      </c>
      <c r="N711" s="63" t="s">
        <v>121</v>
      </c>
      <c r="O711" s="63" t="s">
        <v>121</v>
      </c>
      <c r="P711" s="63" t="s">
        <v>121</v>
      </c>
      <c r="Q711" s="64"/>
      <c r="R711" s="60">
        <f>AVERAGE(E710:J710)</f>
        <v>80</v>
      </c>
      <c r="S711" s="61" t="s">
        <v>46</v>
      </c>
    </row>
    <row r="712" spans="1:19" s="185" customFormat="1" ht="11.1" customHeight="1" x14ac:dyDescent="0.25">
      <c r="A712" s="59"/>
      <c r="B712" s="189"/>
      <c r="C712" s="189"/>
      <c r="D712" s="59"/>
      <c r="E712" s="82"/>
      <c r="F712" s="82"/>
      <c r="G712" s="82"/>
      <c r="H712" s="82"/>
      <c r="I712" s="82"/>
      <c r="J712" s="83"/>
      <c r="K712" s="82"/>
      <c r="L712" s="83"/>
      <c r="M712" s="83"/>
      <c r="N712" s="83"/>
      <c r="O712" s="83"/>
      <c r="P712" s="83"/>
      <c r="Q712" s="81"/>
      <c r="R712" s="65"/>
      <c r="S712" s="85"/>
    </row>
    <row r="713" spans="1:19" s="188" customFormat="1" ht="11.1" customHeight="1" x14ac:dyDescent="0.25">
      <c r="A713" s="59"/>
      <c r="B713" s="225" t="s">
        <v>465</v>
      </c>
      <c r="C713" s="226"/>
      <c r="D713" s="56" t="s">
        <v>28</v>
      </c>
      <c r="E713" s="57" t="s">
        <v>466</v>
      </c>
      <c r="F713" s="57" t="s">
        <v>467</v>
      </c>
      <c r="G713" s="57" t="s">
        <v>468</v>
      </c>
      <c r="H713" s="57" t="s">
        <v>469</v>
      </c>
      <c r="I713" s="57" t="s">
        <v>470</v>
      </c>
      <c r="J713" s="57" t="s">
        <v>471</v>
      </c>
      <c r="K713" s="57" t="s">
        <v>472</v>
      </c>
      <c r="L713" s="57" t="s">
        <v>473</v>
      </c>
      <c r="M713" s="57" t="s">
        <v>474</v>
      </c>
      <c r="N713" s="57" t="s">
        <v>475</v>
      </c>
      <c r="O713" s="57" t="s">
        <v>476</v>
      </c>
      <c r="P713" s="57" t="s">
        <v>477</v>
      </c>
      <c r="Q713" s="15"/>
      <c r="R713" s="150" t="s">
        <v>41</v>
      </c>
      <c r="S713" s="61"/>
    </row>
    <row r="714" spans="1:19" s="188" customFormat="1" ht="11.1" customHeight="1" x14ac:dyDescent="0.25">
      <c r="A714" s="59"/>
      <c r="B714" s="227"/>
      <c r="C714" s="228"/>
      <c r="D714" s="56" t="s">
        <v>42</v>
      </c>
      <c r="E714" s="60">
        <v>150</v>
      </c>
      <c r="F714" s="60">
        <v>130</v>
      </c>
      <c r="G714" s="60">
        <v>130</v>
      </c>
      <c r="H714" s="60">
        <v>100</v>
      </c>
      <c r="I714" s="60">
        <v>100</v>
      </c>
      <c r="J714" s="60">
        <v>100</v>
      </c>
      <c r="K714" s="60">
        <v>30</v>
      </c>
      <c r="L714" s="60">
        <v>60</v>
      </c>
      <c r="M714" s="60">
        <v>50</v>
      </c>
      <c r="N714" s="60">
        <v>60</v>
      </c>
      <c r="O714" s="60">
        <v>60</v>
      </c>
      <c r="P714" s="60">
        <v>60</v>
      </c>
      <c r="Q714" s="15"/>
      <c r="R714" s="60">
        <f>AVERAGE(E714:P714)</f>
        <v>85.833333333333329</v>
      </c>
      <c r="S714" s="61" t="s">
        <v>43</v>
      </c>
    </row>
    <row r="715" spans="1:19" s="188" customFormat="1" ht="11.1" customHeight="1" x14ac:dyDescent="0.25">
      <c r="A715" s="59"/>
      <c r="B715" s="229"/>
      <c r="C715" s="230"/>
      <c r="D715" s="56" t="s">
        <v>44</v>
      </c>
      <c r="E715" s="62" t="s">
        <v>83</v>
      </c>
      <c r="F715" s="62" t="s">
        <v>121</v>
      </c>
      <c r="G715" s="62" t="s">
        <v>121</v>
      </c>
      <c r="H715" s="62" t="s">
        <v>83</v>
      </c>
      <c r="I715" s="62" t="s">
        <v>121</v>
      </c>
      <c r="J715" s="63" t="s">
        <v>121</v>
      </c>
      <c r="K715" s="62" t="s">
        <v>83</v>
      </c>
      <c r="L715" s="63" t="s">
        <v>83</v>
      </c>
      <c r="M715" s="63" t="s">
        <v>83</v>
      </c>
      <c r="N715" s="63" t="s">
        <v>83</v>
      </c>
      <c r="O715" s="63" t="s">
        <v>83</v>
      </c>
      <c r="P715" s="63" t="s">
        <v>83</v>
      </c>
      <c r="Q715" s="64"/>
      <c r="R715" s="60">
        <f>AVERAGE(E714:J714)</f>
        <v>118.33333333333333</v>
      </c>
      <c r="S715" s="61" t="s">
        <v>46</v>
      </c>
    </row>
    <row r="716" spans="1:19" s="185" customFormat="1" ht="11.1" customHeight="1" x14ac:dyDescent="0.25">
      <c r="A716" s="59"/>
      <c r="B716" s="182"/>
      <c r="C716" s="182"/>
      <c r="D716" s="59"/>
      <c r="E716" s="82"/>
      <c r="F716" s="82"/>
      <c r="G716" s="82"/>
      <c r="H716" s="82"/>
      <c r="I716" s="82"/>
      <c r="J716" s="83"/>
      <c r="K716" s="82"/>
      <c r="L716" s="82"/>
      <c r="M716" s="82"/>
      <c r="N716" s="82"/>
      <c r="O716" s="82"/>
      <c r="P716" s="82"/>
      <c r="Q716" s="81"/>
      <c r="R716" s="65"/>
      <c r="S716" s="85"/>
    </row>
    <row r="718" spans="1:19" ht="20.100000000000001" customHeight="1" x14ac:dyDescent="0.25">
      <c r="A718" s="147" t="s">
        <v>156</v>
      </c>
      <c r="B718" s="10"/>
      <c r="C718" s="10"/>
      <c r="D718" s="10"/>
      <c r="E718" s="10"/>
      <c r="F718" s="10"/>
      <c r="G718" s="159"/>
      <c r="H718" s="8"/>
      <c r="I718" s="8"/>
      <c r="J718" s="8"/>
      <c r="K718" s="8"/>
      <c r="L718" s="7"/>
      <c r="M718" s="7"/>
      <c r="N718" s="8"/>
      <c r="O718" s="8"/>
      <c r="P718" s="8"/>
      <c r="Q718" s="8"/>
      <c r="R718" s="8"/>
      <c r="S718" s="8"/>
    </row>
    <row r="719" spans="1:19" ht="15" customHeight="1" x14ac:dyDescent="0.25">
      <c r="A719" s="215"/>
      <c r="B719" s="215"/>
      <c r="C719" s="10"/>
      <c r="D719" s="14" t="s">
        <v>26</v>
      </c>
      <c r="E719" s="10"/>
      <c r="F719" s="10"/>
      <c r="G719" s="159"/>
      <c r="H719" s="8"/>
      <c r="I719" s="8"/>
      <c r="J719" s="8"/>
      <c r="K719" s="8"/>
      <c r="L719" s="7"/>
      <c r="M719" s="7"/>
      <c r="N719" s="8"/>
      <c r="O719" s="8"/>
      <c r="P719" s="8"/>
      <c r="Q719" s="8"/>
      <c r="R719" s="8"/>
      <c r="S719" s="149"/>
    </row>
    <row r="720" spans="1:19" ht="11.1" customHeight="1" x14ac:dyDescent="0.25">
      <c r="A720" s="2"/>
      <c r="B720" s="3"/>
      <c r="C720" s="2"/>
      <c r="D720" s="1"/>
      <c r="E720" s="1"/>
      <c r="F720" s="1"/>
      <c r="G720" s="160"/>
      <c r="H720" s="1"/>
      <c r="I720" s="1"/>
      <c r="J720" s="1"/>
      <c r="K720" s="1"/>
      <c r="L720" s="7"/>
      <c r="M720" s="7"/>
      <c r="N720" s="1"/>
      <c r="O720" s="1"/>
      <c r="P720" s="1"/>
      <c r="Q720" s="1"/>
      <c r="R720" s="1"/>
      <c r="S720" s="4"/>
    </row>
    <row r="721" spans="1:19" ht="11.1" customHeight="1" x14ac:dyDescent="0.25">
      <c r="A721" s="55"/>
      <c r="B721" s="225" t="s">
        <v>116</v>
      </c>
      <c r="C721" s="226"/>
      <c r="D721" s="56" t="s">
        <v>28</v>
      </c>
      <c r="E721" s="57" t="s">
        <v>29</v>
      </c>
      <c r="F721" s="57" t="s">
        <v>30</v>
      </c>
      <c r="G721" s="57" t="s">
        <v>31</v>
      </c>
      <c r="H721" s="57" t="s">
        <v>32</v>
      </c>
      <c r="I721" s="57" t="s">
        <v>33</v>
      </c>
      <c r="J721" s="57" t="s">
        <v>34</v>
      </c>
      <c r="K721" s="57" t="s">
        <v>35</v>
      </c>
      <c r="L721" s="57" t="s">
        <v>36</v>
      </c>
      <c r="M721" s="57" t="s">
        <v>37</v>
      </c>
      <c r="N721" s="57" t="s">
        <v>38</v>
      </c>
      <c r="O721" s="57" t="s">
        <v>39</v>
      </c>
      <c r="P721" s="57" t="s">
        <v>40</v>
      </c>
      <c r="Q721" s="15"/>
      <c r="R721" s="57" t="s">
        <v>41</v>
      </c>
      <c r="S721" s="58"/>
    </row>
    <row r="722" spans="1:19" ht="11.1" customHeight="1" x14ac:dyDescent="0.25">
      <c r="A722" s="59"/>
      <c r="B722" s="227"/>
      <c r="C722" s="228"/>
      <c r="D722" s="56" t="s">
        <v>42</v>
      </c>
      <c r="E722" s="60"/>
      <c r="F722" s="60"/>
      <c r="G722" s="60"/>
      <c r="H722" s="60"/>
      <c r="I722" s="60"/>
      <c r="J722" s="60"/>
      <c r="K722" s="60">
        <v>140</v>
      </c>
      <c r="L722" s="60">
        <v>90</v>
      </c>
      <c r="M722" s="60">
        <v>105</v>
      </c>
      <c r="N722" s="60">
        <v>115</v>
      </c>
      <c r="O722" s="60">
        <v>120</v>
      </c>
      <c r="P722" s="60"/>
      <c r="Q722" s="15"/>
      <c r="R722" s="60">
        <f>AVERAGE(E722:P722)</f>
        <v>114</v>
      </c>
      <c r="S722" s="61" t="s">
        <v>43</v>
      </c>
    </row>
    <row r="723" spans="1:19" ht="11.1" customHeight="1" x14ac:dyDescent="0.25">
      <c r="A723" s="59"/>
      <c r="B723" s="229"/>
      <c r="C723" s="230"/>
      <c r="D723" s="56" t="s">
        <v>44</v>
      </c>
      <c r="E723" s="232" t="s">
        <v>371</v>
      </c>
      <c r="F723" s="233"/>
      <c r="G723" s="233"/>
      <c r="H723" s="233"/>
      <c r="I723" s="233"/>
      <c r="J723" s="234"/>
      <c r="K723" s="63"/>
      <c r="L723" s="63"/>
      <c r="M723" s="63"/>
      <c r="N723" s="63"/>
      <c r="O723" s="63"/>
      <c r="P723" s="63"/>
      <c r="Q723" s="64"/>
      <c r="R723" s="60" t="s">
        <v>16</v>
      </c>
      <c r="S723" s="61" t="s">
        <v>46</v>
      </c>
    </row>
    <row r="724" spans="1:19" ht="11.1" customHeight="1" x14ac:dyDescent="0.25">
      <c r="A724" s="59"/>
      <c r="B724" s="59"/>
      <c r="C724" s="59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15"/>
      <c r="P724" s="15"/>
      <c r="Q724" s="15"/>
      <c r="R724" s="15"/>
      <c r="S724" s="54"/>
    </row>
    <row r="725" spans="1:19" ht="11.1" customHeight="1" x14ac:dyDescent="0.25">
      <c r="A725" s="55"/>
      <c r="B725" s="225" t="s">
        <v>117</v>
      </c>
      <c r="C725" s="226"/>
      <c r="D725" s="56" t="s">
        <v>28</v>
      </c>
      <c r="E725" s="57" t="s">
        <v>47</v>
      </c>
      <c r="F725" s="57" t="s">
        <v>48</v>
      </c>
      <c r="G725" s="57" t="s">
        <v>49</v>
      </c>
      <c r="H725" s="57" t="s">
        <v>50</v>
      </c>
      <c r="I725" s="57" t="s">
        <v>51</v>
      </c>
      <c r="J725" s="57" t="s">
        <v>52</v>
      </c>
      <c r="K725" s="57" t="s">
        <v>53</v>
      </c>
      <c r="L725" s="57" t="s">
        <v>54</v>
      </c>
      <c r="M725" s="57" t="s">
        <v>55</v>
      </c>
      <c r="N725" s="57" t="s">
        <v>56</v>
      </c>
      <c r="O725" s="57" t="s">
        <v>57</v>
      </c>
      <c r="P725" s="57" t="s">
        <v>58</v>
      </c>
      <c r="Q725" s="15"/>
      <c r="R725" s="57" t="s">
        <v>41</v>
      </c>
      <c r="S725" s="58"/>
    </row>
    <row r="726" spans="1:19" ht="11.1" customHeight="1" x14ac:dyDescent="0.25">
      <c r="A726" s="59"/>
      <c r="B726" s="227"/>
      <c r="C726" s="228"/>
      <c r="D726" s="56" t="s">
        <v>42</v>
      </c>
      <c r="E726" s="60"/>
      <c r="F726" s="60"/>
      <c r="G726" s="60">
        <v>120</v>
      </c>
      <c r="H726" s="60">
        <v>75</v>
      </c>
      <c r="I726" s="60">
        <v>10</v>
      </c>
      <c r="J726" s="60">
        <v>34</v>
      </c>
      <c r="K726" s="60">
        <v>50</v>
      </c>
      <c r="L726" s="60">
        <v>30</v>
      </c>
      <c r="M726" s="60">
        <v>40</v>
      </c>
      <c r="N726" s="60">
        <v>50</v>
      </c>
      <c r="O726" s="60">
        <v>40</v>
      </c>
      <c r="P726" s="60"/>
      <c r="Q726" s="15"/>
      <c r="R726" s="60">
        <f>AVERAGE(E726:P726)</f>
        <v>49.888888888888886</v>
      </c>
      <c r="S726" s="61" t="s">
        <v>43</v>
      </c>
    </row>
    <row r="727" spans="1:19" ht="11.1" customHeight="1" x14ac:dyDescent="0.25">
      <c r="A727" s="59"/>
      <c r="B727" s="229"/>
      <c r="C727" s="230"/>
      <c r="D727" s="56" t="s">
        <v>44</v>
      </c>
      <c r="E727" s="62" t="s">
        <v>45</v>
      </c>
      <c r="F727" s="62" t="s">
        <v>45</v>
      </c>
      <c r="G727" s="62"/>
      <c r="H727" s="62"/>
      <c r="I727" s="62"/>
      <c r="J727" s="63"/>
      <c r="K727" s="63"/>
      <c r="L727" s="63"/>
      <c r="M727" s="63"/>
      <c r="N727" s="63"/>
      <c r="O727" s="63"/>
      <c r="P727" s="63" t="s">
        <v>45</v>
      </c>
      <c r="Q727" s="64"/>
      <c r="R727" s="60">
        <f>AVERAGE(E726:J726)</f>
        <v>59.75</v>
      </c>
      <c r="S727" s="61" t="s">
        <v>46</v>
      </c>
    </row>
    <row r="728" spans="1:19" ht="11.1" customHeight="1" x14ac:dyDescent="0.25">
      <c r="A728" s="59"/>
      <c r="B728" s="52"/>
      <c r="C728" s="15"/>
      <c r="D728" s="66"/>
      <c r="E728" s="66"/>
      <c r="F728" s="66"/>
      <c r="G728" s="61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54"/>
    </row>
    <row r="729" spans="1:19" ht="11.1" customHeight="1" x14ac:dyDescent="0.25">
      <c r="A729" s="55"/>
      <c r="B729" s="225" t="s">
        <v>118</v>
      </c>
      <c r="C729" s="226"/>
      <c r="D729" s="56" t="s">
        <v>28</v>
      </c>
      <c r="E729" s="57" t="s">
        <v>60</v>
      </c>
      <c r="F729" s="57" t="s">
        <v>61</v>
      </c>
      <c r="G729" s="57" t="s">
        <v>62</v>
      </c>
      <c r="H729" s="57" t="s">
        <v>63</v>
      </c>
      <c r="I729" s="57" t="s">
        <v>64</v>
      </c>
      <c r="J729" s="57" t="s">
        <v>65</v>
      </c>
      <c r="K729" s="57" t="s">
        <v>66</v>
      </c>
      <c r="L729" s="57" t="s">
        <v>67</v>
      </c>
      <c r="M729" s="57" t="s">
        <v>68</v>
      </c>
      <c r="N729" s="57" t="s">
        <v>56</v>
      </c>
      <c r="O729" s="57" t="s">
        <v>69</v>
      </c>
      <c r="P729" s="57" t="s">
        <v>70</v>
      </c>
      <c r="Q729" s="15"/>
      <c r="R729" s="57" t="s">
        <v>41</v>
      </c>
      <c r="S729" s="58"/>
    </row>
    <row r="730" spans="1:19" ht="11.1" customHeight="1" x14ac:dyDescent="0.25">
      <c r="A730" s="59"/>
      <c r="B730" s="227"/>
      <c r="C730" s="228"/>
      <c r="D730" s="56" t="s">
        <v>42</v>
      </c>
      <c r="E730" s="60"/>
      <c r="F730" s="60"/>
      <c r="G730" s="60">
        <v>107</v>
      </c>
      <c r="H730" s="60">
        <v>70</v>
      </c>
      <c r="I730" s="60">
        <v>60</v>
      </c>
      <c r="J730" s="60" t="s">
        <v>16</v>
      </c>
      <c r="K730" s="60">
        <v>13</v>
      </c>
      <c r="L730" s="60">
        <v>40</v>
      </c>
      <c r="M730" s="60">
        <v>30</v>
      </c>
      <c r="N730" s="60">
        <v>45</v>
      </c>
      <c r="O730" s="60">
        <v>90</v>
      </c>
      <c r="P730" s="60"/>
      <c r="Q730" s="15"/>
      <c r="R730" s="60">
        <f>AVERAGE(E730:P730)</f>
        <v>56.875</v>
      </c>
      <c r="S730" s="61" t="s">
        <v>43</v>
      </c>
    </row>
    <row r="731" spans="1:19" ht="11.1" customHeight="1" x14ac:dyDescent="0.25">
      <c r="A731" s="59"/>
      <c r="B731" s="229"/>
      <c r="C731" s="230"/>
      <c r="D731" s="56" t="s">
        <v>44</v>
      </c>
      <c r="E731" s="62" t="s">
        <v>45</v>
      </c>
      <c r="F731" s="62" t="s">
        <v>45</v>
      </c>
      <c r="G731" s="62"/>
      <c r="H731" s="62"/>
      <c r="I731" s="62"/>
      <c r="J731" s="63"/>
      <c r="K731" s="63"/>
      <c r="L731" s="63"/>
      <c r="M731" s="63"/>
      <c r="N731" s="63"/>
      <c r="O731" s="63"/>
      <c r="P731" s="62" t="s">
        <v>45</v>
      </c>
      <c r="Q731" s="64"/>
      <c r="R731" s="60">
        <f>AVERAGE(E730:J730)</f>
        <v>79</v>
      </c>
      <c r="S731" s="61" t="s">
        <v>46</v>
      </c>
    </row>
    <row r="732" spans="1:19" ht="11.1" customHeight="1" x14ac:dyDescent="0.25">
      <c r="A732" s="59"/>
      <c r="B732" s="55"/>
      <c r="C732" s="59"/>
      <c r="D732" s="59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59"/>
      <c r="R732" s="59"/>
      <c r="S732" s="59"/>
    </row>
    <row r="733" spans="1:19" ht="11.1" customHeight="1" x14ac:dyDescent="0.25">
      <c r="A733" s="55"/>
      <c r="B733" s="225" t="s">
        <v>119</v>
      </c>
      <c r="C733" s="226"/>
      <c r="D733" s="56" t="s">
        <v>28</v>
      </c>
      <c r="E733" s="57" t="s">
        <v>71</v>
      </c>
      <c r="F733" s="57" t="s">
        <v>72</v>
      </c>
      <c r="G733" s="57" t="s">
        <v>73</v>
      </c>
      <c r="H733" s="57" t="s">
        <v>74</v>
      </c>
      <c r="I733" s="57" t="s">
        <v>75</v>
      </c>
      <c r="J733" s="57" t="s">
        <v>76</v>
      </c>
      <c r="K733" s="57" t="s">
        <v>77</v>
      </c>
      <c r="L733" s="57" t="s">
        <v>78</v>
      </c>
      <c r="M733" s="57" t="s">
        <v>79</v>
      </c>
      <c r="N733" s="57" t="s">
        <v>80</v>
      </c>
      <c r="O733" s="57" t="s">
        <v>81</v>
      </c>
      <c r="P733" s="57" t="s">
        <v>82</v>
      </c>
      <c r="Q733" s="15"/>
      <c r="R733" s="57" t="s">
        <v>41</v>
      </c>
      <c r="S733" s="58"/>
    </row>
    <row r="734" spans="1:19" ht="11.1" customHeight="1" x14ac:dyDescent="0.25">
      <c r="A734" s="59"/>
      <c r="B734" s="227"/>
      <c r="C734" s="228"/>
      <c r="D734" s="56" t="s">
        <v>42</v>
      </c>
      <c r="E734" s="60"/>
      <c r="F734" s="60"/>
      <c r="G734" s="60">
        <v>80</v>
      </c>
      <c r="H734" s="60">
        <v>50</v>
      </c>
      <c r="I734" s="60">
        <v>50</v>
      </c>
      <c r="J734" s="60">
        <v>50</v>
      </c>
      <c r="K734" s="60">
        <v>40</v>
      </c>
      <c r="L734" s="60">
        <v>50</v>
      </c>
      <c r="M734" s="60">
        <v>70</v>
      </c>
      <c r="N734" s="60">
        <v>90</v>
      </c>
      <c r="O734" s="60">
        <v>90</v>
      </c>
      <c r="P734" s="60" t="s">
        <v>16</v>
      </c>
      <c r="Q734" s="15"/>
      <c r="R734" s="60">
        <f>AVERAGE(E734:P734)</f>
        <v>63.333333333333336</v>
      </c>
      <c r="S734" s="61" t="s">
        <v>43</v>
      </c>
    </row>
    <row r="735" spans="1:19" ht="11.1" customHeight="1" x14ac:dyDescent="0.25">
      <c r="A735" s="59"/>
      <c r="B735" s="229"/>
      <c r="C735" s="230"/>
      <c r="D735" s="56" t="s">
        <v>44</v>
      </c>
      <c r="E735" s="62" t="s">
        <v>45</v>
      </c>
      <c r="F735" s="62" t="s">
        <v>45</v>
      </c>
      <c r="G735" s="62"/>
      <c r="H735" s="62"/>
      <c r="I735" s="62"/>
      <c r="J735" s="63" t="s">
        <v>83</v>
      </c>
      <c r="K735" s="63" t="s">
        <v>83</v>
      </c>
      <c r="L735" s="63" t="s">
        <v>83</v>
      </c>
      <c r="M735" s="63" t="s">
        <v>83</v>
      </c>
      <c r="N735" s="63" t="s">
        <v>83</v>
      </c>
      <c r="O735" s="63" t="s">
        <v>97</v>
      </c>
      <c r="P735" s="63" t="s">
        <v>16</v>
      </c>
      <c r="Q735" s="64"/>
      <c r="R735" s="60">
        <f>AVERAGE(E734:J734)</f>
        <v>57.5</v>
      </c>
      <c r="S735" s="61" t="s">
        <v>46</v>
      </c>
    </row>
    <row r="736" spans="1:19" ht="11.1" customHeight="1" x14ac:dyDescent="0.25">
      <c r="A736" s="59"/>
      <c r="B736" s="55"/>
      <c r="C736" s="59"/>
      <c r="D736" s="59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59"/>
      <c r="R736" s="59"/>
      <c r="S736" s="59"/>
    </row>
    <row r="737" spans="1:19" ht="11.1" customHeight="1" x14ac:dyDescent="0.25">
      <c r="A737" s="55"/>
      <c r="B737" s="225" t="s">
        <v>122</v>
      </c>
      <c r="C737" s="226"/>
      <c r="D737" s="56" t="s">
        <v>28</v>
      </c>
      <c r="E737" s="57" t="s">
        <v>85</v>
      </c>
      <c r="F737" s="57" t="s">
        <v>86</v>
      </c>
      <c r="G737" s="57" t="s">
        <v>87</v>
      </c>
      <c r="H737" s="57" t="s">
        <v>88</v>
      </c>
      <c r="I737" s="57" t="s">
        <v>89</v>
      </c>
      <c r="J737" s="57" t="s">
        <v>90</v>
      </c>
      <c r="K737" s="57" t="s">
        <v>91</v>
      </c>
      <c r="L737" s="57" t="s">
        <v>92</v>
      </c>
      <c r="M737" s="57" t="s">
        <v>93</v>
      </c>
      <c r="N737" s="57" t="s">
        <v>94</v>
      </c>
      <c r="O737" s="57" t="s">
        <v>95</v>
      </c>
      <c r="P737" s="57" t="s">
        <v>96</v>
      </c>
      <c r="Q737" s="15"/>
      <c r="R737" s="57" t="s">
        <v>41</v>
      </c>
      <c r="S737" s="58"/>
    </row>
    <row r="738" spans="1:19" ht="11.1" customHeight="1" x14ac:dyDescent="0.25">
      <c r="A738" s="59"/>
      <c r="B738" s="227"/>
      <c r="C738" s="228"/>
      <c r="D738" s="56" t="s">
        <v>42</v>
      </c>
      <c r="E738" s="60">
        <v>110</v>
      </c>
      <c r="F738" s="60"/>
      <c r="G738" s="60">
        <v>100</v>
      </c>
      <c r="H738" s="60">
        <v>40</v>
      </c>
      <c r="I738" s="60">
        <v>40</v>
      </c>
      <c r="J738" s="60">
        <v>40</v>
      </c>
      <c r="K738" s="60" t="s">
        <v>16</v>
      </c>
      <c r="L738" s="60">
        <v>10</v>
      </c>
      <c r="M738" s="60">
        <v>20</v>
      </c>
      <c r="N738" s="60">
        <v>20</v>
      </c>
      <c r="O738" s="60">
        <v>30</v>
      </c>
      <c r="P738" s="60"/>
      <c r="Q738" s="15"/>
      <c r="R738" s="60">
        <f>AVERAGE(E738:P738)</f>
        <v>45.555555555555557</v>
      </c>
      <c r="S738" s="61" t="s">
        <v>43</v>
      </c>
    </row>
    <row r="739" spans="1:19" ht="11.1" customHeight="1" x14ac:dyDescent="0.25">
      <c r="A739" s="59"/>
      <c r="B739" s="229"/>
      <c r="C739" s="230"/>
      <c r="D739" s="56" t="s">
        <v>44</v>
      </c>
      <c r="E739" s="62" t="s">
        <v>97</v>
      </c>
      <c r="F739" s="62" t="s">
        <v>45</v>
      </c>
      <c r="G739" s="62" t="s">
        <v>97</v>
      </c>
      <c r="H739" s="62" t="s">
        <v>98</v>
      </c>
      <c r="I739" s="62" t="s">
        <v>98</v>
      </c>
      <c r="J739" s="63" t="s">
        <v>98</v>
      </c>
      <c r="K739" s="63" t="s">
        <v>16</v>
      </c>
      <c r="L739" s="63" t="s">
        <v>98</v>
      </c>
      <c r="M739" s="63" t="s">
        <v>98</v>
      </c>
      <c r="N739" s="63" t="s">
        <v>98</v>
      </c>
      <c r="O739" s="63" t="s">
        <v>98</v>
      </c>
      <c r="P739" s="62" t="s">
        <v>45</v>
      </c>
      <c r="Q739" s="64"/>
      <c r="R739" s="60">
        <f>AVERAGE(E738:J738)</f>
        <v>66</v>
      </c>
      <c r="S739" s="61" t="s">
        <v>46</v>
      </c>
    </row>
    <row r="740" spans="1:19" ht="11.1" customHeight="1" x14ac:dyDescent="0.25">
      <c r="A740" s="59"/>
      <c r="B740" s="15"/>
      <c r="C740" s="15"/>
      <c r="D740" s="15"/>
      <c r="E740" s="15"/>
      <c r="F740" s="15"/>
      <c r="G740" s="161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 ht="11.1" customHeight="1" x14ac:dyDescent="0.25">
      <c r="A741" s="55"/>
      <c r="B741" s="225" t="s">
        <v>128</v>
      </c>
      <c r="C741" s="226"/>
      <c r="D741" s="56" t="s">
        <v>28</v>
      </c>
      <c r="E741" s="57" t="s">
        <v>124</v>
      </c>
      <c r="F741" s="57" t="s">
        <v>125</v>
      </c>
      <c r="G741" s="57" t="s">
        <v>126</v>
      </c>
      <c r="H741" s="57" t="s">
        <v>127</v>
      </c>
      <c r="I741" s="57" t="s">
        <v>129</v>
      </c>
      <c r="J741" s="57" t="s">
        <v>130</v>
      </c>
      <c r="K741" s="57" t="s">
        <v>131</v>
      </c>
      <c r="L741" s="57" t="s">
        <v>132</v>
      </c>
      <c r="M741" s="57" t="s">
        <v>133</v>
      </c>
      <c r="N741" s="57" t="s">
        <v>134</v>
      </c>
      <c r="O741" s="57" t="s">
        <v>135</v>
      </c>
      <c r="P741" s="57" t="s">
        <v>136</v>
      </c>
      <c r="Q741" s="15"/>
      <c r="R741" s="57" t="s">
        <v>41</v>
      </c>
      <c r="S741" s="58"/>
    </row>
    <row r="742" spans="1:19" ht="11.1" customHeight="1" x14ac:dyDescent="0.25">
      <c r="A742" s="59"/>
      <c r="B742" s="227"/>
      <c r="C742" s="228"/>
      <c r="D742" s="56" t="s">
        <v>42</v>
      </c>
      <c r="E742" s="60"/>
      <c r="F742" s="62"/>
      <c r="G742" s="60">
        <v>60</v>
      </c>
      <c r="H742" s="60">
        <v>40</v>
      </c>
      <c r="I742" s="60">
        <v>120</v>
      </c>
      <c r="J742" s="60" t="s">
        <v>16</v>
      </c>
      <c r="K742" s="60">
        <v>70</v>
      </c>
      <c r="L742" s="60">
        <v>70</v>
      </c>
      <c r="M742" s="60">
        <v>55</v>
      </c>
      <c r="N742" s="60">
        <v>40</v>
      </c>
      <c r="O742" s="60" t="s">
        <v>16</v>
      </c>
      <c r="P742" s="60">
        <v>90</v>
      </c>
      <c r="Q742" s="15"/>
      <c r="R742" s="60">
        <f>AVERAGE(E742:P742)</f>
        <v>68.125</v>
      </c>
      <c r="S742" s="61" t="s">
        <v>43</v>
      </c>
    </row>
    <row r="743" spans="1:19" ht="11.1" customHeight="1" x14ac:dyDescent="0.25">
      <c r="A743" s="59"/>
      <c r="B743" s="229"/>
      <c r="C743" s="230"/>
      <c r="D743" s="56" t="s">
        <v>44</v>
      </c>
      <c r="E743" s="62" t="s">
        <v>45</v>
      </c>
      <c r="F743" s="62" t="s">
        <v>45</v>
      </c>
      <c r="G743" s="62" t="s">
        <v>98</v>
      </c>
      <c r="H743" s="62" t="s">
        <v>98</v>
      </c>
      <c r="I743" s="63" t="s">
        <v>97</v>
      </c>
      <c r="J743" s="63" t="s">
        <v>16</v>
      </c>
      <c r="K743" s="62" t="s">
        <v>98</v>
      </c>
      <c r="L743" s="62" t="s">
        <v>97</v>
      </c>
      <c r="M743" s="62" t="s">
        <v>97</v>
      </c>
      <c r="N743" s="63" t="s">
        <v>98</v>
      </c>
      <c r="O743" s="63" t="s">
        <v>16</v>
      </c>
      <c r="P743" s="63" t="s">
        <v>97</v>
      </c>
      <c r="Q743" s="64"/>
      <c r="R743" s="60">
        <f>AVERAGE(E742:J742)</f>
        <v>73.333333333333329</v>
      </c>
      <c r="S743" s="61" t="s">
        <v>46</v>
      </c>
    </row>
    <row r="744" spans="1:19" ht="11.1" customHeight="1" x14ac:dyDescent="0.25">
      <c r="A744" s="59"/>
      <c r="B744" s="15"/>
      <c r="C744" s="15"/>
      <c r="D744" s="15"/>
      <c r="E744" s="15"/>
      <c r="F744" s="15"/>
      <c r="G744" s="161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 ht="11.1" customHeight="1" x14ac:dyDescent="0.25">
      <c r="A745" s="55"/>
      <c r="B745" s="225" t="s">
        <v>295</v>
      </c>
      <c r="C745" s="226"/>
      <c r="D745" s="56" t="s">
        <v>28</v>
      </c>
      <c r="E745" s="57" t="s">
        <v>296</v>
      </c>
      <c r="F745" s="57" t="s">
        <v>297</v>
      </c>
      <c r="G745" s="57" t="s">
        <v>298</v>
      </c>
      <c r="H745" s="57" t="s">
        <v>299</v>
      </c>
      <c r="I745" s="57" t="s">
        <v>300</v>
      </c>
      <c r="J745" s="57" t="s">
        <v>301</v>
      </c>
      <c r="K745" s="57" t="s">
        <v>302</v>
      </c>
      <c r="L745" s="57" t="s">
        <v>303</v>
      </c>
      <c r="M745" s="57" t="s">
        <v>304</v>
      </c>
      <c r="N745" s="57" t="s">
        <v>305</v>
      </c>
      <c r="O745" s="57" t="s">
        <v>306</v>
      </c>
      <c r="P745" s="57" t="s">
        <v>307</v>
      </c>
      <c r="Q745" s="15"/>
      <c r="R745" s="150" t="s">
        <v>41</v>
      </c>
      <c r="S745" s="58"/>
    </row>
    <row r="746" spans="1:19" ht="11.1" customHeight="1" x14ac:dyDescent="0.25">
      <c r="A746" s="59"/>
      <c r="B746" s="227"/>
      <c r="C746" s="228"/>
      <c r="D746" s="56" t="s">
        <v>42</v>
      </c>
      <c r="E746" s="60">
        <v>110</v>
      </c>
      <c r="F746" s="60">
        <v>115</v>
      </c>
      <c r="G746" s="60">
        <v>90</v>
      </c>
      <c r="H746" s="60">
        <v>110</v>
      </c>
      <c r="I746" s="60">
        <v>55</v>
      </c>
      <c r="J746" s="60">
        <v>44</v>
      </c>
      <c r="K746" s="60">
        <v>62</v>
      </c>
      <c r="L746" s="60">
        <v>48</v>
      </c>
      <c r="M746" s="60">
        <v>91</v>
      </c>
      <c r="N746" s="60"/>
      <c r="O746" s="60">
        <v>130</v>
      </c>
      <c r="P746" s="60">
        <v>120</v>
      </c>
      <c r="Q746" s="15"/>
      <c r="R746" s="60">
        <f>AVERAGE(E746:P746)</f>
        <v>88.63636363636364</v>
      </c>
      <c r="S746" s="61" t="s">
        <v>43</v>
      </c>
    </row>
    <row r="747" spans="1:19" ht="11.1" customHeight="1" x14ac:dyDescent="0.25">
      <c r="A747" s="59"/>
      <c r="B747" s="229"/>
      <c r="C747" s="230"/>
      <c r="D747" s="56" t="s">
        <v>44</v>
      </c>
      <c r="E747" s="62" t="s">
        <v>97</v>
      </c>
      <c r="F747" s="62" t="s">
        <v>97</v>
      </c>
      <c r="G747" s="62" t="s">
        <v>97</v>
      </c>
      <c r="H747" s="62" t="s">
        <v>97</v>
      </c>
      <c r="I747" s="62" t="s">
        <v>98</v>
      </c>
      <c r="J747" s="63" t="s">
        <v>98</v>
      </c>
      <c r="K747" s="62" t="s">
        <v>98</v>
      </c>
      <c r="L747" s="62" t="s">
        <v>98</v>
      </c>
      <c r="M747" s="62" t="s">
        <v>97</v>
      </c>
      <c r="N747" s="62" t="s">
        <v>112</v>
      </c>
      <c r="O747" s="62" t="s">
        <v>97</v>
      </c>
      <c r="P747" s="62" t="s">
        <v>97</v>
      </c>
      <c r="Q747" s="64"/>
      <c r="R747" s="60">
        <f>AVERAGE(E746:J746)</f>
        <v>87.333333333333329</v>
      </c>
      <c r="S747" s="61" t="s">
        <v>46</v>
      </c>
    </row>
    <row r="748" spans="1:19" s="178" customFormat="1" ht="11.1" customHeight="1" x14ac:dyDescent="0.25">
      <c r="A748" s="59"/>
      <c r="B748" s="15"/>
      <c r="C748" s="15"/>
      <c r="D748" s="15"/>
      <c r="E748" s="15"/>
      <c r="F748" s="15"/>
      <c r="G748" s="161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 s="178" customFormat="1" ht="11.1" customHeight="1" x14ac:dyDescent="0.25">
      <c r="A749" s="59"/>
      <c r="B749" s="231" t="s">
        <v>408</v>
      </c>
      <c r="C749" s="231"/>
      <c r="D749" s="56" t="s">
        <v>28</v>
      </c>
      <c r="E749" s="57" t="s">
        <v>411</v>
      </c>
      <c r="F749" s="57" t="s">
        <v>412</v>
      </c>
      <c r="G749" s="57" t="s">
        <v>413</v>
      </c>
      <c r="H749" s="57" t="s">
        <v>414</v>
      </c>
      <c r="I749" s="57" t="s">
        <v>415</v>
      </c>
      <c r="J749" s="57" t="s">
        <v>416</v>
      </c>
      <c r="K749" s="57" t="s">
        <v>417</v>
      </c>
      <c r="L749" s="57" t="s">
        <v>418</v>
      </c>
      <c r="M749" s="57" t="s">
        <v>419</v>
      </c>
      <c r="N749" s="57" t="s">
        <v>420</v>
      </c>
      <c r="O749" s="57" t="s">
        <v>421</v>
      </c>
      <c r="P749" s="57" t="s">
        <v>422</v>
      </c>
      <c r="Q749" s="15"/>
      <c r="R749" s="150" t="s">
        <v>41</v>
      </c>
      <c r="S749" s="58"/>
    </row>
    <row r="750" spans="1:19" s="178" customFormat="1" ht="11.1" customHeight="1" x14ac:dyDescent="0.25">
      <c r="A750" s="59"/>
      <c r="B750" s="231"/>
      <c r="C750" s="231"/>
      <c r="D750" s="56" t="s">
        <v>42</v>
      </c>
      <c r="E750" s="60">
        <v>80</v>
      </c>
      <c r="F750" s="60">
        <v>140</v>
      </c>
      <c r="G750" s="60">
        <v>100</v>
      </c>
      <c r="H750" s="60">
        <v>140</v>
      </c>
      <c r="I750" s="60">
        <v>100</v>
      </c>
      <c r="J750" s="60">
        <v>140</v>
      </c>
      <c r="K750" s="60">
        <v>140</v>
      </c>
      <c r="L750" s="60">
        <v>20</v>
      </c>
      <c r="M750" s="60">
        <v>115</v>
      </c>
      <c r="N750" s="60">
        <v>80</v>
      </c>
      <c r="O750" s="60">
        <v>70</v>
      </c>
      <c r="P750" s="60">
        <v>80</v>
      </c>
      <c r="Q750" s="15"/>
      <c r="R750" s="60">
        <f>AVERAGE(E750:P750)</f>
        <v>100.41666666666667</v>
      </c>
      <c r="S750" s="61" t="s">
        <v>43</v>
      </c>
    </row>
    <row r="751" spans="1:19" s="178" customFormat="1" ht="11.1" customHeight="1" x14ac:dyDescent="0.25">
      <c r="A751" s="59"/>
      <c r="B751" s="231"/>
      <c r="C751" s="231"/>
      <c r="D751" s="56" t="s">
        <v>44</v>
      </c>
      <c r="E751" s="62" t="s">
        <v>97</v>
      </c>
      <c r="F751" s="62" t="s">
        <v>97</v>
      </c>
      <c r="G751" s="62" t="s">
        <v>97</v>
      </c>
      <c r="H751" s="62" t="s">
        <v>97</v>
      </c>
      <c r="I751" s="62" t="s">
        <v>97</v>
      </c>
      <c r="J751" s="63" t="s">
        <v>97</v>
      </c>
      <c r="K751" s="62" t="s">
        <v>97</v>
      </c>
      <c r="L751" s="62" t="s">
        <v>98</v>
      </c>
      <c r="M751" s="62" t="s">
        <v>97</v>
      </c>
      <c r="N751" s="62" t="s">
        <v>97</v>
      </c>
      <c r="O751" s="62" t="s">
        <v>97</v>
      </c>
      <c r="P751" s="62" t="s">
        <v>97</v>
      </c>
      <c r="Q751" s="64"/>
      <c r="R751" s="60">
        <f>AVERAGE(E750:J750)</f>
        <v>116.66666666666667</v>
      </c>
      <c r="S751" s="61" t="s">
        <v>46</v>
      </c>
    </row>
    <row r="752" spans="1:19" s="185" customFormat="1" ht="11.1" customHeight="1" x14ac:dyDescent="0.25">
      <c r="A752" s="59"/>
      <c r="B752" s="182"/>
      <c r="C752" s="182"/>
      <c r="D752" s="59"/>
      <c r="E752" s="82"/>
      <c r="F752" s="82"/>
      <c r="G752" s="82"/>
      <c r="H752" s="82"/>
      <c r="I752" s="82"/>
      <c r="J752" s="83"/>
      <c r="K752" s="82"/>
      <c r="L752" s="82"/>
      <c r="M752" s="82"/>
      <c r="N752" s="82"/>
      <c r="O752" s="82"/>
      <c r="P752" s="82"/>
      <c r="Q752" s="81"/>
      <c r="R752" s="65"/>
      <c r="S752" s="85"/>
    </row>
    <row r="753" spans="1:19" s="181" customFormat="1" ht="11.1" customHeight="1" x14ac:dyDescent="0.25">
      <c r="A753" s="59"/>
      <c r="B753" s="225" t="s">
        <v>446</v>
      </c>
      <c r="C753" s="226"/>
      <c r="D753" s="56" t="s">
        <v>28</v>
      </c>
      <c r="E753" s="57" t="s">
        <v>434</v>
      </c>
      <c r="F753" s="57" t="s">
        <v>435</v>
      </c>
      <c r="G753" s="57" t="s">
        <v>436</v>
      </c>
      <c r="H753" s="57" t="s">
        <v>437</v>
      </c>
      <c r="I753" s="57" t="s">
        <v>438</v>
      </c>
      <c r="J753" s="57" t="s">
        <v>439</v>
      </c>
      <c r="K753" s="57" t="s">
        <v>440</v>
      </c>
      <c r="L753" s="57" t="s">
        <v>441</v>
      </c>
      <c r="M753" s="57" t="s">
        <v>442</v>
      </c>
      <c r="N753" s="57" t="s">
        <v>443</v>
      </c>
      <c r="O753" s="57" t="s">
        <v>444</v>
      </c>
      <c r="P753" s="57" t="s">
        <v>445</v>
      </c>
      <c r="Q753" s="15"/>
      <c r="R753" s="150" t="s">
        <v>41</v>
      </c>
      <c r="S753" s="61"/>
    </row>
    <row r="754" spans="1:19" s="181" customFormat="1" ht="11.1" customHeight="1" x14ac:dyDescent="0.25">
      <c r="A754" s="59"/>
      <c r="B754" s="227"/>
      <c r="C754" s="228"/>
      <c r="D754" s="56" t="s">
        <v>42</v>
      </c>
      <c r="E754" s="60"/>
      <c r="F754" s="60">
        <v>110</v>
      </c>
      <c r="G754" s="60">
        <v>90</v>
      </c>
      <c r="H754" s="60">
        <v>110</v>
      </c>
      <c r="I754" s="60">
        <v>100</v>
      </c>
      <c r="J754" s="60">
        <v>100</v>
      </c>
      <c r="K754" s="60">
        <v>130</v>
      </c>
      <c r="L754" s="60">
        <v>90</v>
      </c>
      <c r="M754" s="60">
        <v>70</v>
      </c>
      <c r="N754" s="60">
        <v>80</v>
      </c>
      <c r="O754" s="60">
        <v>90</v>
      </c>
      <c r="P754" s="60">
        <v>95</v>
      </c>
      <c r="Q754" s="15"/>
      <c r="R754" s="60">
        <f>AVERAGE(E754:P754)</f>
        <v>96.818181818181813</v>
      </c>
      <c r="S754" s="61" t="s">
        <v>43</v>
      </c>
    </row>
    <row r="755" spans="1:19" s="181" customFormat="1" ht="11.1" customHeight="1" x14ac:dyDescent="0.25">
      <c r="A755" s="59"/>
      <c r="B755" s="229"/>
      <c r="C755" s="230"/>
      <c r="D755" s="56" t="s">
        <v>44</v>
      </c>
      <c r="E755" s="62" t="s">
        <v>45</v>
      </c>
      <c r="F755" s="62" t="s">
        <v>97</v>
      </c>
      <c r="G755" s="62" t="s">
        <v>97</v>
      </c>
      <c r="H755" s="62" t="s">
        <v>97</v>
      </c>
      <c r="I755" s="62" t="s">
        <v>97</v>
      </c>
      <c r="J755" s="63" t="s">
        <v>97</v>
      </c>
      <c r="K755" s="62" t="s">
        <v>97</v>
      </c>
      <c r="L755" s="63" t="s">
        <v>97</v>
      </c>
      <c r="M755" s="63" t="s">
        <v>143</v>
      </c>
      <c r="N755" s="63" t="s">
        <v>143</v>
      </c>
      <c r="O755" s="63" t="s">
        <v>97</v>
      </c>
      <c r="P755" s="63" t="s">
        <v>97</v>
      </c>
      <c r="Q755" s="64"/>
      <c r="R755" s="60">
        <f>AVERAGE(E754:J754)</f>
        <v>102</v>
      </c>
      <c r="S755" s="61" t="s">
        <v>46</v>
      </c>
    </row>
    <row r="756" spans="1:19" s="185" customFormat="1" ht="11.1" customHeight="1" x14ac:dyDescent="0.25">
      <c r="A756" s="59"/>
      <c r="B756" s="189"/>
      <c r="C756" s="189"/>
      <c r="D756" s="59"/>
      <c r="E756" s="82"/>
      <c r="F756" s="82"/>
      <c r="G756" s="82"/>
      <c r="H756" s="82"/>
      <c r="I756" s="82"/>
      <c r="J756" s="83"/>
      <c r="K756" s="82"/>
      <c r="L756" s="83"/>
      <c r="M756" s="83"/>
      <c r="N756" s="83"/>
      <c r="O756" s="83"/>
      <c r="P756" s="83"/>
      <c r="Q756" s="81"/>
      <c r="R756" s="65"/>
      <c r="S756" s="85"/>
    </row>
    <row r="757" spans="1:19" s="188" customFormat="1" ht="11.1" customHeight="1" x14ac:dyDescent="0.25">
      <c r="A757" s="59"/>
      <c r="B757" s="225" t="s">
        <v>465</v>
      </c>
      <c r="C757" s="226"/>
      <c r="D757" s="56" t="s">
        <v>28</v>
      </c>
      <c r="E757" s="57" t="s">
        <v>466</v>
      </c>
      <c r="F757" s="57" t="s">
        <v>467</v>
      </c>
      <c r="G757" s="57" t="s">
        <v>468</v>
      </c>
      <c r="H757" s="57" t="s">
        <v>469</v>
      </c>
      <c r="I757" s="57" t="s">
        <v>470</v>
      </c>
      <c r="J757" s="57" t="s">
        <v>471</v>
      </c>
      <c r="K757" s="57" t="s">
        <v>472</v>
      </c>
      <c r="L757" s="57" t="s">
        <v>473</v>
      </c>
      <c r="M757" s="57" t="s">
        <v>474</v>
      </c>
      <c r="N757" s="57" t="s">
        <v>475</v>
      </c>
      <c r="O757" s="57" t="s">
        <v>476</v>
      </c>
      <c r="P757" s="57" t="s">
        <v>477</v>
      </c>
      <c r="Q757" s="15"/>
      <c r="R757" s="150" t="s">
        <v>41</v>
      </c>
      <c r="S757" s="61"/>
    </row>
    <row r="758" spans="1:19" s="188" customFormat="1" ht="11.1" customHeight="1" x14ac:dyDescent="0.25">
      <c r="A758" s="59"/>
      <c r="B758" s="227"/>
      <c r="C758" s="228"/>
      <c r="D758" s="56" t="s">
        <v>42</v>
      </c>
      <c r="E758" s="60"/>
      <c r="F758" s="60">
        <v>90</v>
      </c>
      <c r="G758" s="60">
        <v>90</v>
      </c>
      <c r="H758" s="60">
        <v>90</v>
      </c>
      <c r="I758" s="60">
        <v>80</v>
      </c>
      <c r="J758" s="60">
        <v>70</v>
      </c>
      <c r="K758" s="60">
        <v>70</v>
      </c>
      <c r="L758" s="60">
        <v>80</v>
      </c>
      <c r="M758" s="60">
        <v>90</v>
      </c>
      <c r="N758" s="60">
        <v>90</v>
      </c>
      <c r="O758" s="60">
        <v>90</v>
      </c>
      <c r="P758" s="60">
        <v>90</v>
      </c>
      <c r="Q758" s="15"/>
      <c r="R758" s="60">
        <f>AVERAGE(E758:P758)</f>
        <v>84.545454545454547</v>
      </c>
      <c r="S758" s="61" t="s">
        <v>43</v>
      </c>
    </row>
    <row r="759" spans="1:19" s="188" customFormat="1" ht="11.1" customHeight="1" x14ac:dyDescent="0.25">
      <c r="A759" s="59"/>
      <c r="B759" s="229"/>
      <c r="C759" s="230"/>
      <c r="D759" s="56" t="s">
        <v>44</v>
      </c>
      <c r="E759" s="62" t="s">
        <v>45</v>
      </c>
      <c r="F759" s="62" t="s">
        <v>177</v>
      </c>
      <c r="G759" s="62" t="s">
        <v>177</v>
      </c>
      <c r="H759" s="62" t="s">
        <v>98</v>
      </c>
      <c r="I759" s="62" t="s">
        <v>98</v>
      </c>
      <c r="J759" s="63" t="s">
        <v>98</v>
      </c>
      <c r="K759" s="62" t="s">
        <v>98</v>
      </c>
      <c r="L759" s="63" t="s">
        <v>121</v>
      </c>
      <c r="M759" s="63" t="s">
        <v>121</v>
      </c>
      <c r="N759" s="63" t="s">
        <v>98</v>
      </c>
      <c r="O759" s="63" t="s">
        <v>177</v>
      </c>
      <c r="P759" s="63" t="s">
        <v>177</v>
      </c>
      <c r="Q759" s="64"/>
      <c r="R759" s="60">
        <f>AVERAGE(E758:J758)</f>
        <v>84</v>
      </c>
      <c r="S759" s="61" t="s">
        <v>46</v>
      </c>
    </row>
    <row r="760" spans="1:19" s="185" customFormat="1" ht="11.1" customHeight="1" x14ac:dyDescent="0.25">
      <c r="A760" s="59"/>
      <c r="B760" s="182"/>
      <c r="C760" s="182"/>
      <c r="D760" s="59"/>
      <c r="E760" s="82"/>
      <c r="F760" s="82"/>
      <c r="G760" s="82"/>
      <c r="H760" s="82"/>
      <c r="I760" s="82"/>
      <c r="J760" s="83"/>
      <c r="K760" s="82"/>
      <c r="L760" s="82"/>
      <c r="M760" s="82"/>
      <c r="N760" s="82"/>
      <c r="O760" s="82"/>
      <c r="P760" s="82"/>
      <c r="Q760" s="81"/>
      <c r="R760" s="65"/>
      <c r="S760" s="85"/>
    </row>
    <row r="762" spans="1:19" ht="20.100000000000001" customHeight="1" x14ac:dyDescent="0.25">
      <c r="A762" s="147" t="s">
        <v>347</v>
      </c>
      <c r="B762" s="10"/>
      <c r="C762" s="10"/>
      <c r="D762" s="10"/>
      <c r="E762" s="10"/>
      <c r="F762" s="10"/>
      <c r="G762" s="159"/>
      <c r="H762" s="8"/>
      <c r="I762" s="8"/>
      <c r="J762" s="8"/>
      <c r="K762" s="8"/>
      <c r="L762" s="7"/>
      <c r="M762" s="7"/>
      <c r="N762" s="8"/>
      <c r="O762" s="8"/>
      <c r="P762" s="8"/>
      <c r="Q762" s="8"/>
      <c r="R762" s="8"/>
      <c r="S762" s="8"/>
    </row>
    <row r="763" spans="1:19" ht="15" customHeight="1" x14ac:dyDescent="0.25">
      <c r="A763" s="215"/>
      <c r="B763" s="215"/>
      <c r="C763" s="10"/>
      <c r="D763" s="14" t="s">
        <v>26</v>
      </c>
      <c r="E763" s="10"/>
      <c r="F763" s="10"/>
      <c r="G763" s="159"/>
      <c r="H763" s="8"/>
      <c r="I763" s="8"/>
      <c r="J763" s="8"/>
      <c r="K763" s="8"/>
      <c r="L763" s="7"/>
      <c r="M763" s="7"/>
      <c r="N763" s="8"/>
      <c r="O763" s="8"/>
      <c r="P763" s="8"/>
      <c r="Q763" s="8"/>
      <c r="R763" s="8"/>
      <c r="S763" s="149"/>
    </row>
    <row r="764" spans="1:19" ht="11.1" customHeight="1" x14ac:dyDescent="0.25">
      <c r="A764" s="2"/>
      <c r="B764" s="3"/>
      <c r="C764" s="2"/>
      <c r="D764" s="1"/>
      <c r="E764" s="1"/>
      <c r="F764" s="1"/>
      <c r="G764" s="160"/>
      <c r="H764" s="1"/>
      <c r="I764" s="1"/>
      <c r="J764" s="1"/>
      <c r="K764" s="1"/>
      <c r="L764" s="7"/>
      <c r="M764" s="7"/>
      <c r="N764" s="1"/>
      <c r="O764" s="1"/>
      <c r="P764" s="1"/>
      <c r="Q764" s="1"/>
      <c r="R764" s="1"/>
      <c r="S764" s="4"/>
    </row>
    <row r="765" spans="1:19" ht="11.1" customHeight="1" x14ac:dyDescent="0.25">
      <c r="A765" s="55"/>
      <c r="B765" s="225" t="s">
        <v>116</v>
      </c>
      <c r="C765" s="226"/>
      <c r="D765" s="56" t="s">
        <v>28</v>
      </c>
      <c r="E765" s="57" t="s">
        <v>29</v>
      </c>
      <c r="F765" s="57" t="s">
        <v>30</v>
      </c>
      <c r="G765" s="57" t="s">
        <v>31</v>
      </c>
      <c r="H765" s="57" t="s">
        <v>32</v>
      </c>
      <c r="I765" s="57" t="s">
        <v>33</v>
      </c>
      <c r="J765" s="57" t="s">
        <v>34</v>
      </c>
      <c r="K765" s="57" t="s">
        <v>35</v>
      </c>
      <c r="L765" s="57" t="s">
        <v>36</v>
      </c>
      <c r="M765" s="57" t="s">
        <v>37</v>
      </c>
      <c r="N765" s="57" t="s">
        <v>38</v>
      </c>
      <c r="O765" s="57" t="s">
        <v>39</v>
      </c>
      <c r="P765" s="57" t="s">
        <v>40</v>
      </c>
      <c r="Q765" s="15"/>
      <c r="R765" s="57" t="s">
        <v>41</v>
      </c>
      <c r="S765" s="58"/>
    </row>
    <row r="766" spans="1:19" ht="11.1" customHeight="1" x14ac:dyDescent="0.25">
      <c r="A766" s="59"/>
      <c r="B766" s="227"/>
      <c r="C766" s="228"/>
      <c r="D766" s="56" t="s">
        <v>42</v>
      </c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15"/>
      <c r="R766" s="60" t="s">
        <v>16</v>
      </c>
      <c r="S766" s="61" t="s">
        <v>43</v>
      </c>
    </row>
    <row r="767" spans="1:19" ht="11.1" customHeight="1" x14ac:dyDescent="0.25">
      <c r="A767" s="59"/>
      <c r="B767" s="229"/>
      <c r="C767" s="230"/>
      <c r="D767" s="56" t="s">
        <v>44</v>
      </c>
      <c r="E767" s="62"/>
      <c r="F767" s="62"/>
      <c r="G767" s="62"/>
      <c r="H767" s="62"/>
      <c r="I767" s="62"/>
      <c r="J767" s="63"/>
      <c r="K767" s="63"/>
      <c r="L767" s="63"/>
      <c r="M767" s="63"/>
      <c r="N767" s="63"/>
      <c r="O767" s="63"/>
      <c r="P767" s="63"/>
      <c r="Q767" s="64"/>
      <c r="R767" s="60" t="s">
        <v>16</v>
      </c>
      <c r="S767" s="61" t="s">
        <v>46</v>
      </c>
    </row>
    <row r="768" spans="1:19" ht="11.1" customHeight="1" x14ac:dyDescent="0.25">
      <c r="A768" s="59"/>
      <c r="B768" s="59"/>
      <c r="C768" s="59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15"/>
      <c r="P768" s="15"/>
      <c r="Q768" s="15"/>
      <c r="R768" s="15"/>
      <c r="S768" s="54"/>
    </row>
    <row r="769" spans="1:19" ht="11.1" customHeight="1" x14ac:dyDescent="0.25">
      <c r="A769" s="55"/>
      <c r="B769" s="225" t="s">
        <v>117</v>
      </c>
      <c r="C769" s="226"/>
      <c r="D769" s="56" t="s">
        <v>28</v>
      </c>
      <c r="E769" s="57" t="s">
        <v>47</v>
      </c>
      <c r="F769" s="57" t="s">
        <v>48</v>
      </c>
      <c r="G769" s="57" t="s">
        <v>49</v>
      </c>
      <c r="H769" s="57" t="s">
        <v>50</v>
      </c>
      <c r="I769" s="57" t="s">
        <v>51</v>
      </c>
      <c r="J769" s="57" t="s">
        <v>52</v>
      </c>
      <c r="K769" s="57" t="s">
        <v>53</v>
      </c>
      <c r="L769" s="57" t="s">
        <v>54</v>
      </c>
      <c r="M769" s="57" t="s">
        <v>55</v>
      </c>
      <c r="N769" s="57" t="s">
        <v>56</v>
      </c>
      <c r="O769" s="57" t="s">
        <v>57</v>
      </c>
      <c r="P769" s="57" t="s">
        <v>58</v>
      </c>
      <c r="Q769" s="15"/>
      <c r="R769" s="57" t="s">
        <v>41</v>
      </c>
      <c r="S769" s="58"/>
    </row>
    <row r="770" spans="1:19" ht="11.1" customHeight="1" x14ac:dyDescent="0.25">
      <c r="A770" s="59"/>
      <c r="B770" s="227"/>
      <c r="C770" s="228"/>
      <c r="D770" s="56" t="s">
        <v>42</v>
      </c>
      <c r="E770" s="60"/>
      <c r="F770" s="60"/>
      <c r="G770" s="60">
        <v>80</v>
      </c>
      <c r="H770" s="60">
        <v>70</v>
      </c>
      <c r="I770" s="60">
        <v>70</v>
      </c>
      <c r="J770" s="60">
        <v>70</v>
      </c>
      <c r="K770" s="60">
        <v>60</v>
      </c>
      <c r="L770" s="60">
        <v>50</v>
      </c>
      <c r="M770" s="60">
        <v>80</v>
      </c>
      <c r="N770" s="60">
        <v>80</v>
      </c>
      <c r="O770" s="60">
        <v>50</v>
      </c>
      <c r="P770" s="60">
        <v>60</v>
      </c>
      <c r="Q770" s="15"/>
      <c r="R770" s="60">
        <f>AVERAGE(E770:P770)</f>
        <v>67</v>
      </c>
      <c r="S770" s="61" t="s">
        <v>43</v>
      </c>
    </row>
    <row r="771" spans="1:19" ht="11.1" customHeight="1" x14ac:dyDescent="0.25">
      <c r="A771" s="59"/>
      <c r="B771" s="229"/>
      <c r="C771" s="230"/>
      <c r="D771" s="56" t="s">
        <v>44</v>
      </c>
      <c r="E771" s="62" t="s">
        <v>45</v>
      </c>
      <c r="F771" s="62" t="s">
        <v>45</v>
      </c>
      <c r="G771" s="62"/>
      <c r="H771" s="62"/>
      <c r="I771" s="62"/>
      <c r="J771" s="63"/>
      <c r="K771" s="63"/>
      <c r="L771" s="63"/>
      <c r="M771" s="63"/>
      <c r="N771" s="63"/>
      <c r="O771" s="63"/>
      <c r="P771" s="63"/>
      <c r="Q771" s="64"/>
      <c r="R771" s="60">
        <f>AVERAGE(E770:J770)</f>
        <v>72.5</v>
      </c>
      <c r="S771" s="61" t="s">
        <v>46</v>
      </c>
    </row>
    <row r="772" spans="1:19" ht="11.1" customHeight="1" x14ac:dyDescent="0.25">
      <c r="A772" s="59"/>
      <c r="B772" s="52"/>
      <c r="C772" s="15"/>
      <c r="D772" s="66"/>
      <c r="E772" s="66"/>
      <c r="F772" s="66"/>
      <c r="G772" s="61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54"/>
    </row>
    <row r="773" spans="1:19" ht="11.1" customHeight="1" x14ac:dyDescent="0.25">
      <c r="A773" s="55"/>
      <c r="B773" s="225" t="s">
        <v>118</v>
      </c>
      <c r="C773" s="226"/>
      <c r="D773" s="56" t="s">
        <v>28</v>
      </c>
      <c r="E773" s="57" t="s">
        <v>60</v>
      </c>
      <c r="F773" s="57" t="s">
        <v>61</v>
      </c>
      <c r="G773" s="57" t="s">
        <v>62</v>
      </c>
      <c r="H773" s="57" t="s">
        <v>63</v>
      </c>
      <c r="I773" s="57" t="s">
        <v>64</v>
      </c>
      <c r="J773" s="57" t="s">
        <v>65</v>
      </c>
      <c r="K773" s="57" t="s">
        <v>66</v>
      </c>
      <c r="L773" s="57" t="s">
        <v>67</v>
      </c>
      <c r="M773" s="57" t="s">
        <v>68</v>
      </c>
      <c r="N773" s="57" t="s">
        <v>56</v>
      </c>
      <c r="O773" s="57" t="s">
        <v>69</v>
      </c>
      <c r="P773" s="57" t="s">
        <v>70</v>
      </c>
      <c r="Q773" s="15"/>
      <c r="R773" s="57" t="s">
        <v>41</v>
      </c>
      <c r="S773" s="58"/>
    </row>
    <row r="774" spans="1:19" ht="11.1" customHeight="1" x14ac:dyDescent="0.25">
      <c r="A774" s="59"/>
      <c r="B774" s="227"/>
      <c r="C774" s="228"/>
      <c r="D774" s="56" t="s">
        <v>42</v>
      </c>
      <c r="E774" s="60">
        <v>70</v>
      </c>
      <c r="F774" s="60">
        <v>90</v>
      </c>
      <c r="G774" s="60">
        <v>70</v>
      </c>
      <c r="H774" s="60">
        <v>20</v>
      </c>
      <c r="I774" s="60">
        <v>18</v>
      </c>
      <c r="J774" s="60">
        <v>25</v>
      </c>
      <c r="K774" s="60">
        <v>40</v>
      </c>
      <c r="L774" s="60">
        <v>32</v>
      </c>
      <c r="M774" s="60">
        <v>60</v>
      </c>
      <c r="N774" s="60">
        <v>70</v>
      </c>
      <c r="O774" s="60">
        <v>80</v>
      </c>
      <c r="P774" s="60">
        <v>70</v>
      </c>
      <c r="Q774" s="15"/>
      <c r="R774" s="60">
        <f>AVERAGE(E774:P774)</f>
        <v>53.75</v>
      </c>
      <c r="S774" s="61" t="s">
        <v>43</v>
      </c>
    </row>
    <row r="775" spans="1:19" ht="11.1" customHeight="1" x14ac:dyDescent="0.25">
      <c r="A775" s="59"/>
      <c r="B775" s="229"/>
      <c r="C775" s="230"/>
      <c r="D775" s="56" t="s">
        <v>44</v>
      </c>
      <c r="E775" s="62"/>
      <c r="F775" s="62"/>
      <c r="G775" s="62"/>
      <c r="H775" s="62"/>
      <c r="I775" s="62"/>
      <c r="J775" s="63"/>
      <c r="K775" s="63"/>
      <c r="L775" s="63"/>
      <c r="M775" s="63"/>
      <c r="N775" s="63"/>
      <c r="O775" s="63"/>
      <c r="P775" s="63"/>
      <c r="Q775" s="64"/>
      <c r="R775" s="60">
        <f>AVERAGE(E774:J774)</f>
        <v>48.833333333333336</v>
      </c>
      <c r="S775" s="61" t="s">
        <v>46</v>
      </c>
    </row>
    <row r="776" spans="1:19" ht="11.1" customHeight="1" x14ac:dyDescent="0.25">
      <c r="A776" s="59"/>
      <c r="B776" s="55"/>
      <c r="C776" s="59"/>
      <c r="D776" s="59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59"/>
      <c r="R776" s="59"/>
      <c r="S776" s="59"/>
    </row>
    <row r="777" spans="1:19" ht="11.1" customHeight="1" x14ac:dyDescent="0.25">
      <c r="A777" s="55"/>
      <c r="B777" s="225" t="s">
        <v>119</v>
      </c>
      <c r="C777" s="226"/>
      <c r="D777" s="56" t="s">
        <v>28</v>
      </c>
      <c r="E777" s="57" t="s">
        <v>71</v>
      </c>
      <c r="F777" s="57" t="s">
        <v>72</v>
      </c>
      <c r="G777" s="57" t="s">
        <v>73</v>
      </c>
      <c r="H777" s="57" t="s">
        <v>74</v>
      </c>
      <c r="I777" s="57" t="s">
        <v>75</v>
      </c>
      <c r="J777" s="57" t="s">
        <v>76</v>
      </c>
      <c r="K777" s="57" t="s">
        <v>77</v>
      </c>
      <c r="L777" s="57" t="s">
        <v>78</v>
      </c>
      <c r="M777" s="57" t="s">
        <v>79</v>
      </c>
      <c r="N777" s="57" t="s">
        <v>80</v>
      </c>
      <c r="O777" s="57" t="s">
        <v>81</v>
      </c>
      <c r="P777" s="57" t="s">
        <v>82</v>
      </c>
      <c r="Q777" s="15"/>
      <c r="R777" s="57" t="s">
        <v>41</v>
      </c>
      <c r="S777" s="58"/>
    </row>
    <row r="778" spans="1:19" ht="11.1" customHeight="1" x14ac:dyDescent="0.25">
      <c r="A778" s="59"/>
      <c r="B778" s="227"/>
      <c r="C778" s="228"/>
      <c r="D778" s="56" t="s">
        <v>42</v>
      </c>
      <c r="E778" s="60"/>
      <c r="F778" s="60"/>
      <c r="G778" s="60"/>
      <c r="H778" s="60"/>
      <c r="I778" s="60"/>
      <c r="J778" s="60"/>
      <c r="K778" s="60"/>
      <c r="L778" s="60">
        <v>120</v>
      </c>
      <c r="M778" s="60">
        <v>120</v>
      </c>
      <c r="N778" s="60">
        <v>120</v>
      </c>
      <c r="O778" s="60">
        <v>100</v>
      </c>
      <c r="P778" s="60">
        <v>100</v>
      </c>
      <c r="Q778" s="15"/>
      <c r="R778" s="60">
        <f>AVERAGE(E778:P778)</f>
        <v>112</v>
      </c>
      <c r="S778" s="61" t="s">
        <v>43</v>
      </c>
    </row>
    <row r="779" spans="1:19" ht="11.1" customHeight="1" x14ac:dyDescent="0.25">
      <c r="A779" s="59"/>
      <c r="B779" s="229"/>
      <c r="C779" s="230"/>
      <c r="D779" s="56" t="s">
        <v>44</v>
      </c>
      <c r="E779" s="235" t="s">
        <v>371</v>
      </c>
      <c r="F779" s="236"/>
      <c r="G779" s="236"/>
      <c r="H779" s="236"/>
      <c r="I779" s="236"/>
      <c r="J779" s="236"/>
      <c r="K779" s="237"/>
      <c r="L779" s="63" t="s">
        <v>16</v>
      </c>
      <c r="M779" s="63" t="s">
        <v>16</v>
      </c>
      <c r="N779" s="63" t="s">
        <v>16</v>
      </c>
      <c r="O779" s="63" t="s">
        <v>16</v>
      </c>
      <c r="P779" s="63" t="s">
        <v>16</v>
      </c>
      <c r="Q779" s="64"/>
      <c r="R779" s="60" t="s">
        <v>16</v>
      </c>
      <c r="S779" s="61" t="s">
        <v>46</v>
      </c>
    </row>
    <row r="780" spans="1:19" ht="11.1" customHeight="1" x14ac:dyDescent="0.25">
      <c r="A780" s="59"/>
      <c r="B780" s="55"/>
      <c r="C780" s="59"/>
      <c r="D780" s="59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59"/>
      <c r="R780" s="59"/>
      <c r="S780" s="59"/>
    </row>
    <row r="781" spans="1:19" ht="11.1" customHeight="1" x14ac:dyDescent="0.25">
      <c r="A781" s="55"/>
      <c r="B781" s="225" t="s">
        <v>122</v>
      </c>
      <c r="C781" s="226"/>
      <c r="D781" s="56" t="s">
        <v>28</v>
      </c>
      <c r="E781" s="57" t="s">
        <v>85</v>
      </c>
      <c r="F781" s="57" t="s">
        <v>86</v>
      </c>
      <c r="G781" s="57" t="s">
        <v>87</v>
      </c>
      <c r="H781" s="57" t="s">
        <v>88</v>
      </c>
      <c r="I781" s="57" t="s">
        <v>89</v>
      </c>
      <c r="J781" s="57" t="s">
        <v>90</v>
      </c>
      <c r="K781" s="57" t="s">
        <v>91</v>
      </c>
      <c r="L781" s="57" t="s">
        <v>92</v>
      </c>
      <c r="M781" s="57" t="s">
        <v>93</v>
      </c>
      <c r="N781" s="57" t="s">
        <v>94</v>
      </c>
      <c r="O781" s="57" t="s">
        <v>95</v>
      </c>
      <c r="P781" s="57" t="s">
        <v>96</v>
      </c>
      <c r="Q781" s="15"/>
      <c r="R781" s="57" t="s">
        <v>41</v>
      </c>
      <c r="S781" s="58"/>
    </row>
    <row r="782" spans="1:19" ht="11.1" customHeight="1" x14ac:dyDescent="0.25">
      <c r="A782" s="59"/>
      <c r="B782" s="227"/>
      <c r="C782" s="228"/>
      <c r="D782" s="56" t="s">
        <v>42</v>
      </c>
      <c r="E782" s="60">
        <v>50</v>
      </c>
      <c r="F782" s="60"/>
      <c r="G782" s="60">
        <v>50</v>
      </c>
      <c r="H782" s="60">
        <v>40</v>
      </c>
      <c r="I782" s="60">
        <v>50</v>
      </c>
      <c r="J782" s="60">
        <v>50</v>
      </c>
      <c r="K782" s="60">
        <v>55</v>
      </c>
      <c r="L782" s="60">
        <v>50</v>
      </c>
      <c r="M782" s="60">
        <v>50</v>
      </c>
      <c r="N782" s="60" t="s">
        <v>16</v>
      </c>
      <c r="O782" s="60" t="s">
        <v>16</v>
      </c>
      <c r="P782" s="60" t="s">
        <v>16</v>
      </c>
      <c r="Q782" s="15"/>
      <c r="R782" s="60">
        <f>AVERAGE(E782:P782)</f>
        <v>49.375</v>
      </c>
      <c r="S782" s="61" t="s">
        <v>43</v>
      </c>
    </row>
    <row r="783" spans="1:19" ht="11.1" customHeight="1" x14ac:dyDescent="0.25">
      <c r="A783" s="59"/>
      <c r="B783" s="229"/>
      <c r="C783" s="230"/>
      <c r="D783" s="56" t="s">
        <v>44</v>
      </c>
      <c r="E783" s="62" t="s">
        <v>177</v>
      </c>
      <c r="F783" s="62" t="s">
        <v>45</v>
      </c>
      <c r="G783" s="62" t="s">
        <v>177</v>
      </c>
      <c r="H783" s="62" t="s">
        <v>121</v>
      </c>
      <c r="I783" s="62" t="s">
        <v>121</v>
      </c>
      <c r="J783" s="63" t="s">
        <v>121</v>
      </c>
      <c r="K783" s="63" t="s">
        <v>121</v>
      </c>
      <c r="L783" s="63" t="s">
        <v>121</v>
      </c>
      <c r="M783" s="63" t="s">
        <v>121</v>
      </c>
      <c r="N783" s="63" t="s">
        <v>16</v>
      </c>
      <c r="O783" s="63" t="s">
        <v>16</v>
      </c>
      <c r="P783" s="63" t="s">
        <v>16</v>
      </c>
      <c r="Q783" s="64"/>
      <c r="R783" s="60">
        <f>AVERAGE(E782:J782)</f>
        <v>48</v>
      </c>
      <c r="S783" s="61" t="s">
        <v>46</v>
      </c>
    </row>
    <row r="784" spans="1:19" ht="11.1" customHeight="1" x14ac:dyDescent="0.25">
      <c r="A784" s="59"/>
      <c r="B784" s="15"/>
      <c r="C784" s="15"/>
      <c r="D784" s="15"/>
      <c r="E784" s="15"/>
      <c r="F784" s="15"/>
      <c r="G784" s="161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 ht="11.1" customHeight="1" x14ac:dyDescent="0.25">
      <c r="A785" s="55"/>
      <c r="B785" s="225" t="s">
        <v>128</v>
      </c>
      <c r="C785" s="226"/>
      <c r="D785" s="56" t="s">
        <v>28</v>
      </c>
      <c r="E785" s="57" t="s">
        <v>124</v>
      </c>
      <c r="F785" s="57" t="s">
        <v>125</v>
      </c>
      <c r="G785" s="57" t="s">
        <v>126</v>
      </c>
      <c r="H785" s="57" t="s">
        <v>127</v>
      </c>
      <c r="I785" s="57" t="s">
        <v>129</v>
      </c>
      <c r="J785" s="57" t="s">
        <v>130</v>
      </c>
      <c r="K785" s="57" t="s">
        <v>131</v>
      </c>
      <c r="L785" s="57" t="s">
        <v>132</v>
      </c>
      <c r="M785" s="57" t="s">
        <v>133</v>
      </c>
      <c r="N785" s="57" t="s">
        <v>134</v>
      </c>
      <c r="O785" s="57" t="s">
        <v>135</v>
      </c>
      <c r="P785" s="57" t="s">
        <v>136</v>
      </c>
      <c r="Q785" s="15"/>
      <c r="R785" s="57" t="s">
        <v>41</v>
      </c>
      <c r="S785" s="58"/>
    </row>
    <row r="786" spans="1:19" ht="11.1" customHeight="1" x14ac:dyDescent="0.25">
      <c r="A786" s="59"/>
      <c r="B786" s="227"/>
      <c r="C786" s="228"/>
      <c r="D786" s="56" t="s">
        <v>42</v>
      </c>
      <c r="E786" s="60"/>
      <c r="F786" s="62"/>
      <c r="G786" s="60">
        <v>100</v>
      </c>
      <c r="H786" s="60">
        <v>100</v>
      </c>
      <c r="I786" s="60">
        <v>70</v>
      </c>
      <c r="J786" s="60">
        <v>65</v>
      </c>
      <c r="K786" s="60">
        <v>65</v>
      </c>
      <c r="L786" s="60">
        <v>100</v>
      </c>
      <c r="M786" s="60">
        <v>100</v>
      </c>
      <c r="N786" s="60">
        <v>90</v>
      </c>
      <c r="O786" s="60">
        <v>100</v>
      </c>
      <c r="P786" s="60">
        <v>100</v>
      </c>
      <c r="Q786" s="15"/>
      <c r="R786" s="60">
        <f>AVERAGE(E786:P786)</f>
        <v>89</v>
      </c>
      <c r="S786" s="61" t="s">
        <v>43</v>
      </c>
    </row>
    <row r="787" spans="1:19" ht="11.1" customHeight="1" x14ac:dyDescent="0.25">
      <c r="A787" s="59"/>
      <c r="B787" s="229"/>
      <c r="C787" s="230"/>
      <c r="D787" s="56" t="s">
        <v>44</v>
      </c>
      <c r="E787" s="62" t="s">
        <v>45</v>
      </c>
      <c r="F787" s="62" t="s">
        <v>45</v>
      </c>
      <c r="G787" s="62" t="s">
        <v>177</v>
      </c>
      <c r="H787" s="62" t="s">
        <v>177</v>
      </c>
      <c r="I787" s="63" t="s">
        <v>121</v>
      </c>
      <c r="J787" s="63" t="s">
        <v>121</v>
      </c>
      <c r="K787" s="62" t="s">
        <v>121</v>
      </c>
      <c r="L787" s="62" t="s">
        <v>121</v>
      </c>
      <c r="M787" s="62" t="s">
        <v>177</v>
      </c>
      <c r="N787" s="63" t="s">
        <v>177</v>
      </c>
      <c r="O787" s="63" t="s">
        <v>177</v>
      </c>
      <c r="P787" s="63" t="s">
        <v>177</v>
      </c>
      <c r="Q787" s="64"/>
      <c r="R787" s="60">
        <f>AVERAGE(E786:J786)</f>
        <v>83.75</v>
      </c>
      <c r="S787" s="61" t="s">
        <v>46</v>
      </c>
    </row>
    <row r="788" spans="1:19" ht="11.1" customHeight="1" x14ac:dyDescent="0.25">
      <c r="A788" s="59"/>
      <c r="B788" s="15"/>
      <c r="C788" s="15"/>
      <c r="D788" s="15"/>
      <c r="E788" s="15"/>
      <c r="F788" s="15"/>
      <c r="G788" s="161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 ht="11.1" customHeight="1" x14ac:dyDescent="0.25">
      <c r="A789" s="55"/>
      <c r="B789" s="225" t="s">
        <v>295</v>
      </c>
      <c r="C789" s="226"/>
      <c r="D789" s="56" t="s">
        <v>28</v>
      </c>
      <c r="E789" s="57" t="s">
        <v>296</v>
      </c>
      <c r="F789" s="57" t="s">
        <v>297</v>
      </c>
      <c r="G789" s="57" t="s">
        <v>298</v>
      </c>
      <c r="H789" s="57" t="s">
        <v>299</v>
      </c>
      <c r="I789" s="57" t="s">
        <v>300</v>
      </c>
      <c r="J789" s="57" t="s">
        <v>301</v>
      </c>
      <c r="K789" s="57" t="s">
        <v>302</v>
      </c>
      <c r="L789" s="57" t="s">
        <v>303</v>
      </c>
      <c r="M789" s="57" t="s">
        <v>304</v>
      </c>
      <c r="N789" s="57" t="s">
        <v>305</v>
      </c>
      <c r="O789" s="57" t="s">
        <v>306</v>
      </c>
      <c r="P789" s="57" t="s">
        <v>307</v>
      </c>
      <c r="Q789" s="15"/>
      <c r="R789" s="150" t="s">
        <v>41</v>
      </c>
      <c r="S789" s="58"/>
    </row>
    <row r="790" spans="1:19" ht="11.1" customHeight="1" x14ac:dyDescent="0.25">
      <c r="A790" s="59"/>
      <c r="B790" s="227"/>
      <c r="C790" s="228"/>
      <c r="D790" s="56" t="s">
        <v>42</v>
      </c>
      <c r="E790" s="60">
        <v>50</v>
      </c>
      <c r="F790" s="60">
        <v>60</v>
      </c>
      <c r="G790" s="60">
        <v>60</v>
      </c>
      <c r="H790" s="60">
        <v>80</v>
      </c>
      <c r="I790" s="60">
        <v>10</v>
      </c>
      <c r="J790" s="60">
        <v>25</v>
      </c>
      <c r="K790" s="60">
        <v>40</v>
      </c>
      <c r="L790" s="60">
        <v>40</v>
      </c>
      <c r="M790" s="60">
        <v>50</v>
      </c>
      <c r="N790" s="60">
        <v>50</v>
      </c>
      <c r="O790" s="60">
        <v>50</v>
      </c>
      <c r="P790" s="60">
        <v>55</v>
      </c>
      <c r="Q790" s="15"/>
      <c r="R790" s="60">
        <f>AVERAGE(E790:P790)</f>
        <v>47.5</v>
      </c>
      <c r="S790" s="61" t="s">
        <v>43</v>
      </c>
    </row>
    <row r="791" spans="1:19" ht="11.1" customHeight="1" x14ac:dyDescent="0.25">
      <c r="A791" s="59"/>
      <c r="B791" s="229"/>
      <c r="C791" s="230"/>
      <c r="D791" s="56" t="s">
        <v>44</v>
      </c>
      <c r="E791" s="62" t="s">
        <v>121</v>
      </c>
      <c r="F791" s="62" t="s">
        <v>121</v>
      </c>
      <c r="G791" s="62" t="s">
        <v>121</v>
      </c>
      <c r="H791" s="62" t="s">
        <v>121</v>
      </c>
      <c r="I791" s="62" t="s">
        <v>121</v>
      </c>
      <c r="J791" s="63" t="s">
        <v>121</v>
      </c>
      <c r="K791" s="62" t="s">
        <v>121</v>
      </c>
      <c r="L791" s="62" t="s">
        <v>83</v>
      </c>
      <c r="M791" s="62" t="s">
        <v>121</v>
      </c>
      <c r="N791" s="62" t="s">
        <v>121</v>
      </c>
      <c r="O791" s="62" t="s">
        <v>121</v>
      </c>
      <c r="P791" s="62" t="s">
        <v>348</v>
      </c>
      <c r="Q791" s="64"/>
      <c r="R791" s="60">
        <f>AVERAGE(E790:J790)</f>
        <v>47.5</v>
      </c>
      <c r="S791" s="61" t="s">
        <v>46</v>
      </c>
    </row>
    <row r="792" spans="1:19" s="178" customFormat="1" ht="11.1" customHeight="1" x14ac:dyDescent="0.25">
      <c r="A792" s="59"/>
      <c r="B792" s="15"/>
      <c r="C792" s="15"/>
      <c r="D792" s="15"/>
      <c r="E792" s="15"/>
      <c r="F792" s="15"/>
      <c r="G792" s="161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 s="178" customFormat="1" ht="11.1" customHeight="1" x14ac:dyDescent="0.25">
      <c r="A793" s="59"/>
      <c r="B793" s="231" t="s">
        <v>408</v>
      </c>
      <c r="C793" s="231"/>
      <c r="D793" s="56" t="s">
        <v>28</v>
      </c>
      <c r="E793" s="57" t="s">
        <v>411</v>
      </c>
      <c r="F793" s="57" t="s">
        <v>412</v>
      </c>
      <c r="G793" s="57" t="s">
        <v>413</v>
      </c>
      <c r="H793" s="57" t="s">
        <v>414</v>
      </c>
      <c r="I793" s="57" t="s">
        <v>415</v>
      </c>
      <c r="J793" s="57" t="s">
        <v>416</v>
      </c>
      <c r="K793" s="57" t="s">
        <v>417</v>
      </c>
      <c r="L793" s="57" t="s">
        <v>418</v>
      </c>
      <c r="M793" s="57" t="s">
        <v>419</v>
      </c>
      <c r="N793" s="57" t="s">
        <v>420</v>
      </c>
      <c r="O793" s="57" t="s">
        <v>421</v>
      </c>
      <c r="P793" s="57" t="s">
        <v>422</v>
      </c>
      <c r="Q793" s="15"/>
      <c r="R793" s="150" t="s">
        <v>41</v>
      </c>
      <c r="S793" s="58"/>
    </row>
    <row r="794" spans="1:19" s="178" customFormat="1" ht="11.1" customHeight="1" x14ac:dyDescent="0.25">
      <c r="A794" s="59"/>
      <c r="B794" s="231"/>
      <c r="C794" s="231"/>
      <c r="D794" s="56" t="s">
        <v>42</v>
      </c>
      <c r="E794" s="60">
        <v>70</v>
      </c>
      <c r="F794" s="60"/>
      <c r="G794" s="60">
        <v>60</v>
      </c>
      <c r="H794" s="60">
        <v>50</v>
      </c>
      <c r="I794" s="60">
        <v>55</v>
      </c>
      <c r="J794" s="60">
        <v>70</v>
      </c>
      <c r="K794" s="60">
        <v>30</v>
      </c>
      <c r="L794" s="60">
        <v>30</v>
      </c>
      <c r="M794" s="60">
        <v>40</v>
      </c>
      <c r="N794" s="60">
        <v>45</v>
      </c>
      <c r="O794" s="60">
        <v>40</v>
      </c>
      <c r="P794" s="60">
        <v>100</v>
      </c>
      <c r="Q794" s="15"/>
      <c r="R794" s="60">
        <f>AVERAGE(E794:P794)</f>
        <v>53.636363636363633</v>
      </c>
      <c r="S794" s="61" t="s">
        <v>43</v>
      </c>
    </row>
    <row r="795" spans="1:19" s="178" customFormat="1" ht="11.1" customHeight="1" x14ac:dyDescent="0.25">
      <c r="A795" s="59"/>
      <c r="B795" s="231"/>
      <c r="C795" s="231"/>
      <c r="D795" s="56" t="s">
        <v>44</v>
      </c>
      <c r="E795" s="62" t="s">
        <v>121</v>
      </c>
      <c r="F795" s="62" t="s">
        <v>45</v>
      </c>
      <c r="G795" s="62" t="s">
        <v>121</v>
      </c>
      <c r="H795" s="62" t="s">
        <v>121</v>
      </c>
      <c r="I795" s="62" t="s">
        <v>121</v>
      </c>
      <c r="J795" s="63" t="s">
        <v>121</v>
      </c>
      <c r="K795" s="62" t="s">
        <v>121</v>
      </c>
      <c r="L795" s="62" t="s">
        <v>121</v>
      </c>
      <c r="M795" s="62" t="s">
        <v>144</v>
      </c>
      <c r="N795" s="62" t="s">
        <v>144</v>
      </c>
      <c r="O795" s="62" t="s">
        <v>121</v>
      </c>
      <c r="P795" s="62" t="s">
        <v>83</v>
      </c>
      <c r="Q795" s="64"/>
      <c r="R795" s="60">
        <f>AVERAGE(E794:J794)</f>
        <v>61</v>
      </c>
      <c r="S795" s="61" t="s">
        <v>46</v>
      </c>
    </row>
    <row r="796" spans="1:19" s="185" customFormat="1" ht="11.1" customHeight="1" x14ac:dyDescent="0.25">
      <c r="A796" s="59"/>
      <c r="B796" s="182"/>
      <c r="C796" s="182"/>
      <c r="D796" s="59"/>
      <c r="E796" s="82"/>
      <c r="F796" s="82"/>
      <c r="G796" s="82"/>
      <c r="H796" s="82"/>
      <c r="I796" s="82"/>
      <c r="J796" s="83"/>
      <c r="K796" s="82"/>
      <c r="L796" s="82"/>
      <c r="M796" s="82"/>
      <c r="N796" s="82"/>
      <c r="O796" s="82"/>
      <c r="P796" s="82"/>
      <c r="Q796" s="81"/>
      <c r="R796" s="65"/>
      <c r="S796" s="85"/>
    </row>
    <row r="797" spans="1:19" s="181" customFormat="1" ht="11.1" customHeight="1" x14ac:dyDescent="0.25">
      <c r="A797" s="59"/>
      <c r="B797" s="225" t="s">
        <v>446</v>
      </c>
      <c r="C797" s="226"/>
      <c r="D797" s="56" t="s">
        <v>28</v>
      </c>
      <c r="E797" s="57" t="s">
        <v>434</v>
      </c>
      <c r="F797" s="57" t="s">
        <v>435</v>
      </c>
      <c r="G797" s="57" t="s">
        <v>436</v>
      </c>
      <c r="H797" s="57" t="s">
        <v>437</v>
      </c>
      <c r="I797" s="57" t="s">
        <v>438</v>
      </c>
      <c r="J797" s="57" t="s">
        <v>439</v>
      </c>
      <c r="K797" s="57" t="s">
        <v>440</v>
      </c>
      <c r="L797" s="57" t="s">
        <v>441</v>
      </c>
      <c r="M797" s="57" t="s">
        <v>442</v>
      </c>
      <c r="N797" s="57" t="s">
        <v>443</v>
      </c>
      <c r="O797" s="57" t="s">
        <v>444</v>
      </c>
      <c r="P797" s="57" t="s">
        <v>445</v>
      </c>
      <c r="Q797" s="15"/>
      <c r="R797" s="150" t="s">
        <v>41</v>
      </c>
      <c r="S797" s="61"/>
    </row>
    <row r="798" spans="1:19" s="181" customFormat="1" ht="11.1" customHeight="1" x14ac:dyDescent="0.25">
      <c r="A798" s="59"/>
      <c r="B798" s="227"/>
      <c r="C798" s="228"/>
      <c r="D798" s="56" t="s">
        <v>42</v>
      </c>
      <c r="E798" s="60"/>
      <c r="F798" s="60">
        <v>80</v>
      </c>
      <c r="G798" s="60">
        <v>80</v>
      </c>
      <c r="H798" s="60">
        <v>80</v>
      </c>
      <c r="I798" s="60">
        <v>70</v>
      </c>
      <c r="J798" s="60">
        <v>50</v>
      </c>
      <c r="K798" s="60">
        <v>50</v>
      </c>
      <c r="L798" s="60">
        <v>50</v>
      </c>
      <c r="M798" s="60">
        <v>60</v>
      </c>
      <c r="N798" s="60">
        <v>50</v>
      </c>
      <c r="O798" s="60">
        <v>60</v>
      </c>
      <c r="P798" s="60">
        <v>60</v>
      </c>
      <c r="Q798" s="15"/>
      <c r="R798" s="60">
        <f>AVERAGE(E798:P798)</f>
        <v>62.727272727272727</v>
      </c>
      <c r="S798" s="61" t="s">
        <v>43</v>
      </c>
    </row>
    <row r="799" spans="1:19" s="181" customFormat="1" ht="11.1" customHeight="1" x14ac:dyDescent="0.25">
      <c r="A799" s="59"/>
      <c r="B799" s="229"/>
      <c r="C799" s="230"/>
      <c r="D799" s="56" t="s">
        <v>44</v>
      </c>
      <c r="E799" s="62" t="s">
        <v>45</v>
      </c>
      <c r="F799" s="62" t="s">
        <v>83</v>
      </c>
      <c r="G799" s="62" t="s">
        <v>83</v>
      </c>
      <c r="H799" s="62" t="s">
        <v>293</v>
      </c>
      <c r="I799" s="62" t="s">
        <v>83</v>
      </c>
      <c r="J799" s="63" t="s">
        <v>83</v>
      </c>
      <c r="K799" s="62" t="s">
        <v>83</v>
      </c>
      <c r="L799" s="63" t="s">
        <v>83</v>
      </c>
      <c r="M799" s="63" t="s">
        <v>121</v>
      </c>
      <c r="N799" s="63" t="s">
        <v>448</v>
      </c>
      <c r="O799" s="63" t="s">
        <v>83</v>
      </c>
      <c r="P799" s="63" t="s">
        <v>83</v>
      </c>
      <c r="Q799" s="64"/>
      <c r="R799" s="60">
        <f>AVERAGE(E798:J798)</f>
        <v>72</v>
      </c>
      <c r="S799" s="61" t="s">
        <v>46</v>
      </c>
    </row>
    <row r="800" spans="1:19" s="185" customFormat="1" ht="11.1" customHeight="1" x14ac:dyDescent="0.25">
      <c r="A800" s="59"/>
      <c r="B800" s="189"/>
      <c r="C800" s="189"/>
      <c r="D800" s="59"/>
      <c r="E800" s="82"/>
      <c r="F800" s="82"/>
      <c r="G800" s="82"/>
      <c r="H800" s="82"/>
      <c r="I800" s="82"/>
      <c r="J800" s="83"/>
      <c r="K800" s="82"/>
      <c r="L800" s="83"/>
      <c r="M800" s="83"/>
      <c r="N800" s="83"/>
      <c r="O800" s="83"/>
      <c r="P800" s="83"/>
      <c r="Q800" s="81"/>
      <c r="R800" s="65"/>
      <c r="S800" s="85"/>
    </row>
    <row r="801" spans="1:19" s="188" customFormat="1" ht="11.1" customHeight="1" x14ac:dyDescent="0.25">
      <c r="A801" s="59"/>
      <c r="B801" s="225" t="s">
        <v>465</v>
      </c>
      <c r="C801" s="226"/>
      <c r="D801" s="56" t="s">
        <v>28</v>
      </c>
      <c r="E801" s="57" t="s">
        <v>466</v>
      </c>
      <c r="F801" s="57" t="s">
        <v>467</v>
      </c>
      <c r="G801" s="57" t="s">
        <v>468</v>
      </c>
      <c r="H801" s="57" t="s">
        <v>469</v>
      </c>
      <c r="I801" s="57" t="s">
        <v>470</v>
      </c>
      <c r="J801" s="57" t="s">
        <v>471</v>
      </c>
      <c r="K801" s="57" t="s">
        <v>472</v>
      </c>
      <c r="L801" s="57" t="s">
        <v>473</v>
      </c>
      <c r="M801" s="57" t="s">
        <v>474</v>
      </c>
      <c r="N801" s="57" t="s">
        <v>475</v>
      </c>
      <c r="O801" s="57" t="s">
        <v>476</v>
      </c>
      <c r="P801" s="57" t="s">
        <v>477</v>
      </c>
      <c r="Q801" s="15"/>
      <c r="R801" s="150" t="s">
        <v>41</v>
      </c>
      <c r="S801" s="61"/>
    </row>
    <row r="802" spans="1:19" s="188" customFormat="1" ht="11.1" customHeight="1" x14ac:dyDescent="0.25">
      <c r="A802" s="59"/>
      <c r="B802" s="227"/>
      <c r="C802" s="228"/>
      <c r="D802" s="56" t="s">
        <v>42</v>
      </c>
      <c r="E802" s="60"/>
      <c r="F802" s="60"/>
      <c r="G802" s="60">
        <v>30</v>
      </c>
      <c r="H802" s="60">
        <v>40</v>
      </c>
      <c r="I802" s="60">
        <v>35</v>
      </c>
      <c r="J802" s="60">
        <v>30</v>
      </c>
      <c r="K802" s="60">
        <v>40</v>
      </c>
      <c r="L802" s="60">
        <v>40</v>
      </c>
      <c r="M802" s="60">
        <v>40</v>
      </c>
      <c r="N802" s="60">
        <v>30</v>
      </c>
      <c r="O802" s="60">
        <v>30</v>
      </c>
      <c r="P802" s="60">
        <v>40</v>
      </c>
      <c r="Q802" s="15"/>
      <c r="R802" s="60">
        <f>AVERAGE(E802:P802)</f>
        <v>35.5</v>
      </c>
      <c r="S802" s="61" t="s">
        <v>43</v>
      </c>
    </row>
    <row r="803" spans="1:19" s="188" customFormat="1" ht="11.1" customHeight="1" x14ac:dyDescent="0.25">
      <c r="A803" s="59"/>
      <c r="B803" s="229"/>
      <c r="C803" s="230"/>
      <c r="D803" s="56" t="s">
        <v>44</v>
      </c>
      <c r="E803" s="62" t="s">
        <v>45</v>
      </c>
      <c r="F803" s="62" t="s">
        <v>45</v>
      </c>
      <c r="G803" s="62" t="s">
        <v>83</v>
      </c>
      <c r="H803" s="62" t="s">
        <v>121</v>
      </c>
      <c r="I803" s="62" t="s">
        <v>83</v>
      </c>
      <c r="J803" s="63" t="s">
        <v>293</v>
      </c>
      <c r="K803" s="62" t="s">
        <v>121</v>
      </c>
      <c r="L803" s="63" t="s">
        <v>293</v>
      </c>
      <c r="M803" s="63" t="s">
        <v>83</v>
      </c>
      <c r="N803" s="63" t="s">
        <v>83</v>
      </c>
      <c r="O803" s="63" t="s">
        <v>83</v>
      </c>
      <c r="P803" s="63" t="s">
        <v>83</v>
      </c>
      <c r="Q803" s="64"/>
      <c r="R803" s="60">
        <f>AVERAGE(E802:J802)</f>
        <v>33.75</v>
      </c>
      <c r="S803" s="61" t="s">
        <v>46</v>
      </c>
    </row>
    <row r="804" spans="1:19" s="185" customFormat="1" ht="11.1" customHeight="1" x14ac:dyDescent="0.25">
      <c r="A804" s="59"/>
      <c r="B804" s="182"/>
      <c r="C804" s="182"/>
      <c r="D804" s="59"/>
      <c r="E804" s="82"/>
      <c r="F804" s="82"/>
      <c r="G804" s="82"/>
      <c r="H804" s="82"/>
      <c r="I804" s="82"/>
      <c r="J804" s="83"/>
      <c r="K804" s="82"/>
      <c r="L804" s="82"/>
      <c r="M804" s="82"/>
      <c r="N804" s="82"/>
      <c r="O804" s="82"/>
      <c r="P804" s="82"/>
      <c r="Q804" s="81"/>
      <c r="R804" s="65"/>
      <c r="S804" s="85"/>
    </row>
    <row r="806" spans="1:19" ht="20.100000000000001" customHeight="1" x14ac:dyDescent="0.25">
      <c r="A806" s="147" t="s">
        <v>349</v>
      </c>
      <c r="B806" s="10"/>
      <c r="C806" s="10"/>
      <c r="D806" s="10"/>
      <c r="E806" s="10"/>
      <c r="F806" s="10"/>
      <c r="G806" s="159"/>
      <c r="H806" s="8"/>
      <c r="I806" s="8"/>
      <c r="J806" s="8"/>
      <c r="K806" s="8"/>
      <c r="L806" s="7"/>
      <c r="M806" s="7"/>
      <c r="N806" s="8"/>
      <c r="O806" s="8"/>
      <c r="P806" s="8"/>
      <c r="Q806" s="8"/>
      <c r="R806" s="8"/>
      <c r="S806" s="8"/>
    </row>
    <row r="807" spans="1:19" ht="15" customHeight="1" x14ac:dyDescent="0.25">
      <c r="A807" s="215" t="s">
        <v>350</v>
      </c>
      <c r="B807" s="215"/>
      <c r="C807" s="215"/>
      <c r="D807" s="14" t="s">
        <v>26</v>
      </c>
      <c r="E807" s="10"/>
      <c r="F807" s="10"/>
      <c r="G807" s="159"/>
      <c r="H807" s="8"/>
      <c r="I807" s="8"/>
      <c r="J807" s="8"/>
      <c r="K807" s="8"/>
      <c r="L807" s="7"/>
      <c r="M807" s="7"/>
      <c r="N807" s="8"/>
      <c r="O807" s="8"/>
      <c r="P807" s="8"/>
      <c r="Q807" s="8"/>
      <c r="R807" s="8"/>
      <c r="S807" s="149"/>
    </row>
    <row r="808" spans="1:19" ht="11.1" customHeight="1" x14ac:dyDescent="0.25">
      <c r="A808" s="2"/>
      <c r="B808" s="3"/>
      <c r="C808" s="2"/>
      <c r="D808" s="1"/>
      <c r="E808" s="1"/>
      <c r="F808" s="1"/>
      <c r="G808" s="160"/>
      <c r="H808" s="1"/>
      <c r="I808" s="1"/>
      <c r="J808" s="1"/>
      <c r="K808" s="1"/>
      <c r="L808" s="7"/>
      <c r="M808" s="7"/>
      <c r="N808" s="1"/>
      <c r="O808" s="1"/>
      <c r="P808" s="1"/>
      <c r="Q808" s="1"/>
      <c r="R808" s="1"/>
      <c r="S808" s="4"/>
    </row>
    <row r="809" spans="1:19" ht="11.1" customHeight="1" x14ac:dyDescent="0.25">
      <c r="A809" s="55"/>
      <c r="B809" s="225" t="s">
        <v>116</v>
      </c>
      <c r="C809" s="226"/>
      <c r="D809" s="56" t="s">
        <v>28</v>
      </c>
      <c r="E809" s="57" t="s">
        <v>29</v>
      </c>
      <c r="F809" s="57" t="s">
        <v>30</v>
      </c>
      <c r="G809" s="57" t="s">
        <v>31</v>
      </c>
      <c r="H809" s="57" t="s">
        <v>32</v>
      </c>
      <c r="I809" s="57" t="s">
        <v>33</v>
      </c>
      <c r="J809" s="57" t="s">
        <v>34</v>
      </c>
      <c r="K809" s="57" t="s">
        <v>35</v>
      </c>
      <c r="L809" s="57" t="s">
        <v>36</v>
      </c>
      <c r="M809" s="57" t="s">
        <v>37</v>
      </c>
      <c r="N809" s="57" t="s">
        <v>38</v>
      </c>
      <c r="O809" s="57" t="s">
        <v>39</v>
      </c>
      <c r="P809" s="57" t="s">
        <v>40</v>
      </c>
      <c r="Q809" s="15"/>
      <c r="R809" s="57" t="s">
        <v>41</v>
      </c>
      <c r="S809" s="58"/>
    </row>
    <row r="810" spans="1:19" ht="11.1" customHeight="1" x14ac:dyDescent="0.25">
      <c r="A810" s="59"/>
      <c r="B810" s="227"/>
      <c r="C810" s="228"/>
      <c r="D810" s="56" t="s">
        <v>42</v>
      </c>
      <c r="E810" s="60"/>
      <c r="F810" s="60"/>
      <c r="G810" s="60">
        <v>40</v>
      </c>
      <c r="H810" s="60">
        <v>40</v>
      </c>
      <c r="I810" s="60">
        <v>55</v>
      </c>
      <c r="J810" s="60">
        <v>40</v>
      </c>
      <c r="K810" s="60"/>
      <c r="L810" s="60">
        <v>50</v>
      </c>
      <c r="M810" s="60">
        <v>55</v>
      </c>
      <c r="N810" s="60">
        <v>50</v>
      </c>
      <c r="O810" s="60">
        <v>50</v>
      </c>
      <c r="P810" s="60">
        <v>15</v>
      </c>
      <c r="Q810" s="15"/>
      <c r="R810" s="60">
        <f>AVERAGE(E810:P810)</f>
        <v>43.888888888888886</v>
      </c>
      <c r="S810" s="61" t="s">
        <v>43</v>
      </c>
    </row>
    <row r="811" spans="1:19" ht="11.1" customHeight="1" x14ac:dyDescent="0.25">
      <c r="A811" s="59"/>
      <c r="B811" s="229"/>
      <c r="C811" s="230"/>
      <c r="D811" s="56" t="s">
        <v>44</v>
      </c>
      <c r="E811" s="62"/>
      <c r="F811" s="62"/>
      <c r="G811" s="62"/>
      <c r="H811" s="62"/>
      <c r="I811" s="62"/>
      <c r="J811" s="63"/>
      <c r="K811" s="63"/>
      <c r="L811" s="63"/>
      <c r="M811" s="63"/>
      <c r="N811" s="63"/>
      <c r="O811" s="63"/>
      <c r="P811" s="63"/>
      <c r="Q811" s="64"/>
      <c r="R811" s="60">
        <f>AVERAGE(E810:J810)</f>
        <v>43.75</v>
      </c>
      <c r="S811" s="61" t="s">
        <v>46</v>
      </c>
    </row>
    <row r="812" spans="1:19" ht="11.1" customHeight="1" x14ac:dyDescent="0.25">
      <c r="A812" s="59"/>
      <c r="B812" s="59"/>
      <c r="C812" s="59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15"/>
      <c r="P812" s="15"/>
      <c r="Q812" s="15"/>
      <c r="R812" s="15"/>
      <c r="S812" s="54"/>
    </row>
    <row r="813" spans="1:19" ht="11.1" customHeight="1" x14ac:dyDescent="0.25">
      <c r="A813" s="55"/>
      <c r="B813" s="225" t="s">
        <v>117</v>
      </c>
      <c r="C813" s="226"/>
      <c r="D813" s="56" t="s">
        <v>28</v>
      </c>
      <c r="E813" s="57" t="s">
        <v>47</v>
      </c>
      <c r="F813" s="57" t="s">
        <v>48</v>
      </c>
      <c r="G813" s="57" t="s">
        <v>49</v>
      </c>
      <c r="H813" s="57" t="s">
        <v>50</v>
      </c>
      <c r="I813" s="57" t="s">
        <v>51</v>
      </c>
      <c r="J813" s="57" t="s">
        <v>52</v>
      </c>
      <c r="K813" s="57" t="s">
        <v>53</v>
      </c>
      <c r="L813" s="57" t="s">
        <v>54</v>
      </c>
      <c r="M813" s="57" t="s">
        <v>55</v>
      </c>
      <c r="N813" s="57" t="s">
        <v>56</v>
      </c>
      <c r="O813" s="57" t="s">
        <v>57</v>
      </c>
      <c r="P813" s="57" t="s">
        <v>58</v>
      </c>
      <c r="Q813" s="15"/>
      <c r="R813" s="57" t="s">
        <v>41</v>
      </c>
      <c r="S813" s="58"/>
    </row>
    <row r="814" spans="1:19" ht="11.1" customHeight="1" x14ac:dyDescent="0.25">
      <c r="A814" s="59"/>
      <c r="B814" s="227"/>
      <c r="C814" s="228"/>
      <c r="D814" s="56" t="s">
        <v>42</v>
      </c>
      <c r="E814" s="60"/>
      <c r="F814" s="60"/>
      <c r="G814" s="60"/>
      <c r="H814" s="60" t="s">
        <v>16</v>
      </c>
      <c r="I814" s="60" t="s">
        <v>16</v>
      </c>
      <c r="J814" s="60" t="s">
        <v>16</v>
      </c>
      <c r="K814" s="60">
        <v>80</v>
      </c>
      <c r="L814" s="60">
        <v>80</v>
      </c>
      <c r="M814" s="60">
        <v>40</v>
      </c>
      <c r="N814" s="60">
        <v>45</v>
      </c>
      <c r="O814" s="60"/>
      <c r="P814" s="60"/>
      <c r="Q814" s="15"/>
      <c r="R814" s="60">
        <f>AVERAGE(E814:P814)</f>
        <v>61.25</v>
      </c>
      <c r="S814" s="61" t="s">
        <v>43</v>
      </c>
    </row>
    <row r="815" spans="1:19" ht="11.1" customHeight="1" x14ac:dyDescent="0.25">
      <c r="A815" s="59"/>
      <c r="B815" s="229"/>
      <c r="C815" s="230"/>
      <c r="D815" s="56" t="s">
        <v>44</v>
      </c>
      <c r="E815" s="62" t="s">
        <v>45</v>
      </c>
      <c r="F815" s="62" t="s">
        <v>45</v>
      </c>
      <c r="G815" s="62" t="s">
        <v>112</v>
      </c>
      <c r="H815" s="62"/>
      <c r="I815" s="62"/>
      <c r="J815" s="63"/>
      <c r="K815" s="63"/>
      <c r="L815" s="63"/>
      <c r="M815" s="63"/>
      <c r="N815" s="63"/>
      <c r="O815" s="63" t="s">
        <v>112</v>
      </c>
      <c r="P815" s="63" t="s">
        <v>112</v>
      </c>
      <c r="Q815" s="64"/>
      <c r="R815" s="60" t="s">
        <v>16</v>
      </c>
      <c r="S815" s="61" t="s">
        <v>46</v>
      </c>
    </row>
    <row r="816" spans="1:19" ht="11.1" customHeight="1" x14ac:dyDescent="0.25">
      <c r="A816" s="59"/>
      <c r="B816" s="52"/>
      <c r="C816" s="15"/>
      <c r="D816" s="66"/>
      <c r="E816" s="66"/>
      <c r="F816" s="66"/>
      <c r="G816" s="61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54"/>
    </row>
    <row r="817" spans="1:19" ht="11.1" customHeight="1" x14ac:dyDescent="0.25">
      <c r="A817" s="55"/>
      <c r="B817" s="225" t="s">
        <v>118</v>
      </c>
      <c r="C817" s="226"/>
      <c r="D817" s="56" t="s">
        <v>28</v>
      </c>
      <c r="E817" s="57" t="s">
        <v>60</v>
      </c>
      <c r="F817" s="57" t="s">
        <v>61</v>
      </c>
      <c r="G817" s="57" t="s">
        <v>62</v>
      </c>
      <c r="H817" s="57" t="s">
        <v>63</v>
      </c>
      <c r="I817" s="57" t="s">
        <v>64</v>
      </c>
      <c r="J817" s="57" t="s">
        <v>65</v>
      </c>
      <c r="K817" s="57" t="s">
        <v>66</v>
      </c>
      <c r="L817" s="57" t="s">
        <v>67</v>
      </c>
      <c r="M817" s="57" t="s">
        <v>68</v>
      </c>
      <c r="N817" s="57" t="s">
        <v>56</v>
      </c>
      <c r="O817" s="57" t="s">
        <v>69</v>
      </c>
      <c r="P817" s="57" t="s">
        <v>70</v>
      </c>
      <c r="Q817" s="15"/>
      <c r="R817" s="57" t="s">
        <v>41</v>
      </c>
      <c r="S817" s="58"/>
    </row>
    <row r="818" spans="1:19" ht="11.1" customHeight="1" x14ac:dyDescent="0.25">
      <c r="A818" s="59"/>
      <c r="B818" s="227"/>
      <c r="C818" s="228"/>
      <c r="D818" s="56" t="s">
        <v>42</v>
      </c>
      <c r="E818" s="60"/>
      <c r="F818" s="60"/>
      <c r="G818" s="60"/>
      <c r="H818" s="60"/>
      <c r="I818" s="60"/>
      <c r="J818" s="60"/>
      <c r="K818" s="60">
        <v>80</v>
      </c>
      <c r="L818" s="60">
        <v>110</v>
      </c>
      <c r="M818" s="60">
        <v>60</v>
      </c>
      <c r="N818" s="60">
        <v>60</v>
      </c>
      <c r="O818" s="60">
        <v>60</v>
      </c>
      <c r="P818" s="60"/>
      <c r="Q818" s="15"/>
      <c r="R818" s="60">
        <f>AVERAGE(E818:P818)</f>
        <v>74</v>
      </c>
      <c r="S818" s="61" t="s">
        <v>43</v>
      </c>
    </row>
    <row r="819" spans="1:19" ht="11.1" customHeight="1" x14ac:dyDescent="0.25">
      <c r="A819" s="59"/>
      <c r="B819" s="229"/>
      <c r="C819" s="230"/>
      <c r="D819" s="56" t="s">
        <v>44</v>
      </c>
      <c r="E819" s="232" t="s">
        <v>371</v>
      </c>
      <c r="F819" s="233"/>
      <c r="G819" s="233"/>
      <c r="H819" s="233"/>
      <c r="I819" s="233"/>
      <c r="J819" s="234"/>
      <c r="K819" s="63"/>
      <c r="L819" s="63"/>
      <c r="M819" s="63"/>
      <c r="N819" s="63"/>
      <c r="O819" s="63"/>
      <c r="P819" s="62" t="s">
        <v>45</v>
      </c>
      <c r="Q819" s="64"/>
      <c r="R819" s="60" t="s">
        <v>16</v>
      </c>
      <c r="S819" s="61" t="s">
        <v>46</v>
      </c>
    </row>
    <row r="820" spans="1:19" ht="11.1" customHeight="1" x14ac:dyDescent="0.25">
      <c r="A820" s="59"/>
      <c r="B820" s="55"/>
      <c r="C820" s="59"/>
      <c r="D820" s="59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59"/>
      <c r="R820" s="59"/>
      <c r="S820" s="59"/>
    </row>
    <row r="821" spans="1:19" ht="11.1" customHeight="1" x14ac:dyDescent="0.25">
      <c r="A821" s="55"/>
      <c r="B821" s="225" t="s">
        <v>119</v>
      </c>
      <c r="C821" s="226"/>
      <c r="D821" s="56" t="s">
        <v>28</v>
      </c>
      <c r="E821" s="57" t="s">
        <v>71</v>
      </c>
      <c r="F821" s="57" t="s">
        <v>72</v>
      </c>
      <c r="G821" s="57" t="s">
        <v>73</v>
      </c>
      <c r="H821" s="57" t="s">
        <v>74</v>
      </c>
      <c r="I821" s="57" t="s">
        <v>75</v>
      </c>
      <c r="J821" s="57" t="s">
        <v>76</v>
      </c>
      <c r="K821" s="57" t="s">
        <v>77</v>
      </c>
      <c r="L821" s="57" t="s">
        <v>78</v>
      </c>
      <c r="M821" s="57" t="s">
        <v>79</v>
      </c>
      <c r="N821" s="57" t="s">
        <v>80</v>
      </c>
      <c r="O821" s="57" t="s">
        <v>81</v>
      </c>
      <c r="P821" s="57" t="s">
        <v>82</v>
      </c>
      <c r="Q821" s="15"/>
      <c r="R821" s="57" t="s">
        <v>41</v>
      </c>
      <c r="S821" s="58"/>
    </row>
    <row r="822" spans="1:19" ht="11.1" customHeight="1" x14ac:dyDescent="0.25">
      <c r="A822" s="59"/>
      <c r="B822" s="227"/>
      <c r="C822" s="228"/>
      <c r="D822" s="56" t="s">
        <v>42</v>
      </c>
      <c r="E822" s="60">
        <v>60</v>
      </c>
      <c r="F822" s="60">
        <v>60</v>
      </c>
      <c r="G822" s="60">
        <v>60</v>
      </c>
      <c r="H822" s="60">
        <v>70</v>
      </c>
      <c r="I822" s="60">
        <v>60</v>
      </c>
      <c r="J822" s="60">
        <v>55</v>
      </c>
      <c r="K822" s="60">
        <v>60</v>
      </c>
      <c r="L822" s="60">
        <v>60</v>
      </c>
      <c r="M822" s="60">
        <v>60</v>
      </c>
      <c r="N822" s="60">
        <v>60</v>
      </c>
      <c r="O822" s="60">
        <v>55</v>
      </c>
      <c r="P822" s="60">
        <v>65</v>
      </c>
      <c r="Q822" s="15"/>
      <c r="R822" s="60">
        <f>AVERAGE(E822:P822)</f>
        <v>60.416666666666664</v>
      </c>
      <c r="S822" s="61" t="s">
        <v>43</v>
      </c>
    </row>
    <row r="823" spans="1:19" ht="11.1" customHeight="1" x14ac:dyDescent="0.25">
      <c r="A823" s="59"/>
      <c r="B823" s="229"/>
      <c r="C823" s="230"/>
      <c r="D823" s="56" t="s">
        <v>44</v>
      </c>
      <c r="E823" s="62"/>
      <c r="F823" s="62"/>
      <c r="G823" s="62"/>
      <c r="H823" s="62"/>
      <c r="I823" s="62"/>
      <c r="J823" s="63" t="s">
        <v>83</v>
      </c>
      <c r="K823" s="63" t="s">
        <v>289</v>
      </c>
      <c r="L823" s="63" t="s">
        <v>289</v>
      </c>
      <c r="M823" s="63" t="s">
        <v>289</v>
      </c>
      <c r="N823" s="63" t="s">
        <v>83</v>
      </c>
      <c r="O823" s="63" t="s">
        <v>83</v>
      </c>
      <c r="P823" s="63" t="s">
        <v>146</v>
      </c>
      <c r="Q823" s="64"/>
      <c r="R823" s="60">
        <f>AVERAGE(E822:J822)</f>
        <v>60.833333333333336</v>
      </c>
      <c r="S823" s="61" t="s">
        <v>46</v>
      </c>
    </row>
    <row r="824" spans="1:19" ht="11.1" customHeight="1" x14ac:dyDescent="0.25">
      <c r="A824" s="59"/>
      <c r="B824" s="55"/>
      <c r="C824" s="59"/>
      <c r="D824" s="59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59"/>
      <c r="R824" s="59"/>
      <c r="S824" s="59"/>
    </row>
    <row r="825" spans="1:19" ht="11.1" customHeight="1" x14ac:dyDescent="0.25">
      <c r="A825" s="55"/>
      <c r="B825" s="225" t="s">
        <v>122</v>
      </c>
      <c r="C825" s="226"/>
      <c r="D825" s="56" t="s">
        <v>28</v>
      </c>
      <c r="E825" s="57" t="s">
        <v>85</v>
      </c>
      <c r="F825" s="57" t="s">
        <v>86</v>
      </c>
      <c r="G825" s="57" t="s">
        <v>87</v>
      </c>
      <c r="H825" s="57" t="s">
        <v>88</v>
      </c>
      <c r="I825" s="57" t="s">
        <v>89</v>
      </c>
      <c r="J825" s="57" t="s">
        <v>90</v>
      </c>
      <c r="K825" s="57" t="s">
        <v>91</v>
      </c>
      <c r="L825" s="57" t="s">
        <v>92</v>
      </c>
      <c r="M825" s="57" t="s">
        <v>93</v>
      </c>
      <c r="N825" s="57" t="s">
        <v>94</v>
      </c>
      <c r="O825" s="57" t="s">
        <v>95</v>
      </c>
      <c r="P825" s="57" t="s">
        <v>96</v>
      </c>
      <c r="Q825" s="15"/>
      <c r="R825" s="57" t="s">
        <v>41</v>
      </c>
      <c r="S825" s="58"/>
    </row>
    <row r="826" spans="1:19" ht="11.1" customHeight="1" x14ac:dyDescent="0.25">
      <c r="A826" s="59"/>
      <c r="B826" s="227"/>
      <c r="C826" s="228"/>
      <c r="D826" s="56" t="s">
        <v>42</v>
      </c>
      <c r="E826" s="60"/>
      <c r="F826" s="60"/>
      <c r="G826" s="60">
        <v>60</v>
      </c>
      <c r="H826" s="60">
        <v>50</v>
      </c>
      <c r="I826" s="60">
        <v>60</v>
      </c>
      <c r="J826" s="60">
        <v>60</v>
      </c>
      <c r="K826" s="60">
        <v>40</v>
      </c>
      <c r="L826" s="60">
        <v>40</v>
      </c>
      <c r="M826" s="60">
        <v>40</v>
      </c>
      <c r="N826" s="60">
        <v>30</v>
      </c>
      <c r="O826" s="60">
        <v>30</v>
      </c>
      <c r="P826" s="60"/>
      <c r="Q826" s="15"/>
      <c r="R826" s="60">
        <f>AVERAGE(E826:P826)</f>
        <v>45.555555555555557</v>
      </c>
      <c r="S826" s="61" t="s">
        <v>43</v>
      </c>
    </row>
    <row r="827" spans="1:19" ht="11.1" customHeight="1" x14ac:dyDescent="0.25">
      <c r="A827" s="59"/>
      <c r="B827" s="229"/>
      <c r="C827" s="230"/>
      <c r="D827" s="56" t="s">
        <v>44</v>
      </c>
      <c r="E827" s="62" t="s">
        <v>177</v>
      </c>
      <c r="F827" s="62" t="s">
        <v>45</v>
      </c>
      <c r="G827" s="62" t="s">
        <v>177</v>
      </c>
      <c r="H827" s="62" t="s">
        <v>121</v>
      </c>
      <c r="I827" s="62" t="s">
        <v>121</v>
      </c>
      <c r="J827" s="63" t="s">
        <v>121</v>
      </c>
      <c r="K827" s="63" t="s">
        <v>121</v>
      </c>
      <c r="L827" s="63" t="s">
        <v>121</v>
      </c>
      <c r="M827" s="63" t="s">
        <v>121</v>
      </c>
      <c r="N827" s="63" t="s">
        <v>121</v>
      </c>
      <c r="O827" s="63" t="s">
        <v>83</v>
      </c>
      <c r="P827" s="62" t="s">
        <v>45</v>
      </c>
      <c r="Q827" s="64"/>
      <c r="R827" s="60">
        <f>AVERAGE(E826:J826)</f>
        <v>57.5</v>
      </c>
      <c r="S827" s="61" t="s">
        <v>46</v>
      </c>
    </row>
    <row r="828" spans="1:19" ht="11.1" customHeight="1" x14ac:dyDescent="0.25">
      <c r="A828" s="59"/>
      <c r="B828" s="15"/>
      <c r="C828" s="15"/>
      <c r="D828" s="15"/>
      <c r="E828" s="15"/>
      <c r="F828" s="15"/>
      <c r="G828" s="161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 ht="11.1" customHeight="1" x14ac:dyDescent="0.25">
      <c r="A829" s="55"/>
      <c r="B829" s="225" t="s">
        <v>128</v>
      </c>
      <c r="C829" s="226"/>
      <c r="D829" s="56" t="s">
        <v>28</v>
      </c>
      <c r="E829" s="57" t="s">
        <v>124</v>
      </c>
      <c r="F829" s="57" t="s">
        <v>125</v>
      </c>
      <c r="G829" s="57" t="s">
        <v>126</v>
      </c>
      <c r="H829" s="57" t="s">
        <v>127</v>
      </c>
      <c r="I829" s="57" t="s">
        <v>129</v>
      </c>
      <c r="J829" s="57" t="s">
        <v>130</v>
      </c>
      <c r="K829" s="57" t="s">
        <v>131</v>
      </c>
      <c r="L829" s="57" t="s">
        <v>132</v>
      </c>
      <c r="M829" s="57" t="s">
        <v>133</v>
      </c>
      <c r="N829" s="57" t="s">
        <v>134</v>
      </c>
      <c r="O829" s="57" t="s">
        <v>135</v>
      </c>
      <c r="P829" s="57" t="s">
        <v>136</v>
      </c>
      <c r="Q829" s="15"/>
      <c r="R829" s="57" t="s">
        <v>41</v>
      </c>
      <c r="S829" s="58"/>
    </row>
    <row r="830" spans="1:19" ht="11.1" customHeight="1" x14ac:dyDescent="0.25">
      <c r="A830" s="59"/>
      <c r="B830" s="227"/>
      <c r="C830" s="228"/>
      <c r="D830" s="56" t="s">
        <v>42</v>
      </c>
      <c r="E830" s="60"/>
      <c r="F830" s="62"/>
      <c r="G830" s="60">
        <v>60</v>
      </c>
      <c r="H830" s="60">
        <v>40</v>
      </c>
      <c r="I830" s="60">
        <v>50</v>
      </c>
      <c r="J830" s="60">
        <v>45</v>
      </c>
      <c r="K830" s="60">
        <v>45</v>
      </c>
      <c r="L830" s="60">
        <v>45</v>
      </c>
      <c r="M830" s="60">
        <v>45</v>
      </c>
      <c r="N830" s="60">
        <v>45</v>
      </c>
      <c r="O830" s="60">
        <v>50</v>
      </c>
      <c r="P830" s="60">
        <v>55</v>
      </c>
      <c r="Q830" s="15"/>
      <c r="R830" s="60">
        <f>AVERAGE(E830:P830)</f>
        <v>48</v>
      </c>
      <c r="S830" s="61" t="s">
        <v>43</v>
      </c>
    </row>
    <row r="831" spans="1:19" ht="11.1" customHeight="1" x14ac:dyDescent="0.25">
      <c r="A831" s="59"/>
      <c r="B831" s="229"/>
      <c r="C831" s="230"/>
      <c r="D831" s="56" t="s">
        <v>44</v>
      </c>
      <c r="E831" s="62" t="s">
        <v>45</v>
      </c>
      <c r="F831" s="62" t="s">
        <v>45</v>
      </c>
      <c r="G831" s="62" t="s">
        <v>121</v>
      </c>
      <c r="H831" s="62" t="s">
        <v>83</v>
      </c>
      <c r="I831" s="63" t="s">
        <v>121</v>
      </c>
      <c r="J831" s="63" t="s">
        <v>121</v>
      </c>
      <c r="K831" s="62" t="s">
        <v>121</v>
      </c>
      <c r="L831" s="62" t="s">
        <v>121</v>
      </c>
      <c r="M831" s="62" t="s">
        <v>121</v>
      </c>
      <c r="N831" s="63" t="s">
        <v>121</v>
      </c>
      <c r="O831" s="63" t="s">
        <v>121</v>
      </c>
      <c r="P831" s="63" t="s">
        <v>97</v>
      </c>
      <c r="Q831" s="64"/>
      <c r="R831" s="60">
        <f>AVERAGE(E830:J830)</f>
        <v>48.75</v>
      </c>
      <c r="S831" s="61" t="s">
        <v>46</v>
      </c>
    </row>
    <row r="832" spans="1:19" ht="11.1" customHeight="1" x14ac:dyDescent="0.25">
      <c r="A832" s="59"/>
      <c r="B832" s="15"/>
      <c r="C832" s="15"/>
      <c r="D832" s="15"/>
      <c r="E832" s="15"/>
      <c r="F832" s="15"/>
      <c r="G832" s="161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 ht="11.1" customHeight="1" x14ac:dyDescent="0.25">
      <c r="A833" s="55"/>
      <c r="B833" s="225" t="s">
        <v>295</v>
      </c>
      <c r="C833" s="226"/>
      <c r="D833" s="56" t="s">
        <v>28</v>
      </c>
      <c r="E833" s="57" t="s">
        <v>296</v>
      </c>
      <c r="F833" s="57" t="s">
        <v>297</v>
      </c>
      <c r="G833" s="57" t="s">
        <v>298</v>
      </c>
      <c r="H833" s="57" t="s">
        <v>299</v>
      </c>
      <c r="I833" s="57" t="s">
        <v>300</v>
      </c>
      <c r="J833" s="57" t="s">
        <v>301</v>
      </c>
      <c r="K833" s="57" t="s">
        <v>302</v>
      </c>
      <c r="L833" s="57" t="s">
        <v>303</v>
      </c>
      <c r="M833" s="57" t="s">
        <v>304</v>
      </c>
      <c r="N833" s="57" t="s">
        <v>305</v>
      </c>
      <c r="O833" s="57" t="s">
        <v>306</v>
      </c>
      <c r="P833" s="57" t="s">
        <v>307</v>
      </c>
      <c r="Q833" s="15"/>
      <c r="R833" s="150" t="s">
        <v>41</v>
      </c>
      <c r="S833" s="58"/>
    </row>
    <row r="834" spans="1:19" ht="11.1" customHeight="1" x14ac:dyDescent="0.25">
      <c r="A834" s="59"/>
      <c r="B834" s="227"/>
      <c r="C834" s="228"/>
      <c r="D834" s="56" t="s">
        <v>42</v>
      </c>
      <c r="E834" s="60">
        <v>40</v>
      </c>
      <c r="F834" s="60">
        <v>45</v>
      </c>
      <c r="G834" s="60">
        <v>40</v>
      </c>
      <c r="H834" s="60">
        <v>45</v>
      </c>
      <c r="I834" s="60">
        <v>50</v>
      </c>
      <c r="J834" s="60">
        <v>50</v>
      </c>
      <c r="K834" s="60">
        <v>50</v>
      </c>
      <c r="L834" s="60">
        <v>50</v>
      </c>
      <c r="M834" s="60">
        <v>50</v>
      </c>
      <c r="N834" s="60">
        <v>50</v>
      </c>
      <c r="O834" s="60">
        <v>55</v>
      </c>
      <c r="P834" s="60">
        <v>50</v>
      </c>
      <c r="Q834" s="15"/>
      <c r="R834" s="60">
        <f>AVERAGE(E834:P834)</f>
        <v>47.916666666666664</v>
      </c>
      <c r="S834" s="61" t="s">
        <v>43</v>
      </c>
    </row>
    <row r="835" spans="1:19" ht="11.1" customHeight="1" x14ac:dyDescent="0.25">
      <c r="A835" s="59"/>
      <c r="B835" s="229"/>
      <c r="C835" s="230"/>
      <c r="D835" s="56" t="s">
        <v>44</v>
      </c>
      <c r="E835" s="62" t="s">
        <v>121</v>
      </c>
      <c r="F835" s="62" t="s">
        <v>121</v>
      </c>
      <c r="G835" s="62" t="s">
        <v>121</v>
      </c>
      <c r="H835" s="62" t="s">
        <v>121</v>
      </c>
      <c r="I835" s="62" t="s">
        <v>121</v>
      </c>
      <c r="J835" s="63" t="s">
        <v>121</v>
      </c>
      <c r="K835" s="62" t="s">
        <v>121</v>
      </c>
      <c r="L835" s="62" t="s">
        <v>121</v>
      </c>
      <c r="M835" s="62" t="s">
        <v>83</v>
      </c>
      <c r="N835" s="62" t="s">
        <v>121</v>
      </c>
      <c r="O835" s="62" t="s">
        <v>121</v>
      </c>
      <c r="P835" s="62" t="s">
        <v>121</v>
      </c>
      <c r="Q835" s="64"/>
      <c r="R835" s="60">
        <f>AVERAGE(E834:J834)</f>
        <v>45</v>
      </c>
      <c r="S835" s="61" t="s">
        <v>46</v>
      </c>
    </row>
    <row r="836" spans="1:19" s="178" customFormat="1" ht="11.1" customHeight="1" x14ac:dyDescent="0.25">
      <c r="A836" s="59"/>
      <c r="B836" s="15"/>
      <c r="C836" s="15"/>
      <c r="D836" s="15"/>
      <c r="E836" s="15"/>
      <c r="F836" s="15"/>
      <c r="G836" s="161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 s="178" customFormat="1" ht="11.1" customHeight="1" x14ac:dyDescent="0.25">
      <c r="A837" s="59"/>
      <c r="B837" s="231" t="s">
        <v>408</v>
      </c>
      <c r="C837" s="231"/>
      <c r="D837" s="56" t="s">
        <v>28</v>
      </c>
      <c r="E837" s="57" t="s">
        <v>411</v>
      </c>
      <c r="F837" s="57" t="s">
        <v>412</v>
      </c>
      <c r="G837" s="57" t="s">
        <v>413</v>
      </c>
      <c r="H837" s="57" t="s">
        <v>414</v>
      </c>
      <c r="I837" s="57" t="s">
        <v>415</v>
      </c>
      <c r="J837" s="57" t="s">
        <v>416</v>
      </c>
      <c r="K837" s="57" t="s">
        <v>417</v>
      </c>
      <c r="L837" s="57" t="s">
        <v>418</v>
      </c>
      <c r="M837" s="57" t="s">
        <v>419</v>
      </c>
      <c r="N837" s="57" t="s">
        <v>420</v>
      </c>
      <c r="O837" s="57" t="s">
        <v>421</v>
      </c>
      <c r="P837" s="57" t="s">
        <v>422</v>
      </c>
      <c r="Q837" s="15"/>
      <c r="R837" s="150" t="s">
        <v>41</v>
      </c>
      <c r="S837" s="58"/>
    </row>
    <row r="838" spans="1:19" s="178" customFormat="1" ht="11.1" customHeight="1" x14ac:dyDescent="0.25">
      <c r="A838" s="59"/>
      <c r="B838" s="231"/>
      <c r="C838" s="231"/>
      <c r="D838" s="56" t="s">
        <v>42</v>
      </c>
      <c r="E838" s="60">
        <v>40</v>
      </c>
      <c r="F838" s="60">
        <v>30</v>
      </c>
      <c r="G838" s="60">
        <v>35</v>
      </c>
      <c r="H838" s="60">
        <v>40</v>
      </c>
      <c r="I838" s="60">
        <v>40</v>
      </c>
      <c r="J838" s="60">
        <v>30</v>
      </c>
      <c r="K838" s="60">
        <v>20</v>
      </c>
      <c r="L838" s="60">
        <v>20</v>
      </c>
      <c r="M838" s="60">
        <v>25</v>
      </c>
      <c r="N838" s="60">
        <v>20</v>
      </c>
      <c r="O838" s="60">
        <v>20</v>
      </c>
      <c r="P838" s="60">
        <v>25</v>
      </c>
      <c r="Q838" s="15"/>
      <c r="R838" s="60">
        <f>AVERAGE(E838:P838)</f>
        <v>28.75</v>
      </c>
      <c r="S838" s="61" t="s">
        <v>43</v>
      </c>
    </row>
    <row r="839" spans="1:19" s="178" customFormat="1" ht="11.1" customHeight="1" x14ac:dyDescent="0.25">
      <c r="A839" s="59"/>
      <c r="B839" s="231"/>
      <c r="C839" s="231"/>
      <c r="D839" s="56" t="s">
        <v>44</v>
      </c>
      <c r="E839" s="62" t="s">
        <v>121</v>
      </c>
      <c r="F839" s="62" t="s">
        <v>83</v>
      </c>
      <c r="G839" s="62" t="s">
        <v>83</v>
      </c>
      <c r="H839" s="62" t="s">
        <v>428</v>
      </c>
      <c r="I839" s="62" t="s">
        <v>83</v>
      </c>
      <c r="J839" s="63" t="s">
        <v>83</v>
      </c>
      <c r="K839" s="62" t="s">
        <v>83</v>
      </c>
      <c r="L839" s="62" t="s">
        <v>83</v>
      </c>
      <c r="M839" s="62" t="s">
        <v>83</v>
      </c>
      <c r="N839" s="62" t="s">
        <v>428</v>
      </c>
      <c r="O839" s="62" t="s">
        <v>144</v>
      </c>
      <c r="P839" s="62" t="s">
        <v>144</v>
      </c>
      <c r="Q839" s="64"/>
      <c r="R839" s="60">
        <f>AVERAGE(E838:J838)</f>
        <v>35.833333333333336</v>
      </c>
      <c r="S839" s="61" t="s">
        <v>46</v>
      </c>
    </row>
    <row r="840" spans="1:19" s="185" customFormat="1" ht="11.1" customHeight="1" x14ac:dyDescent="0.25">
      <c r="A840" s="59"/>
      <c r="B840" s="182"/>
      <c r="C840" s="182"/>
      <c r="D840" s="59"/>
      <c r="E840" s="82"/>
      <c r="F840" s="82"/>
      <c r="G840" s="82"/>
      <c r="H840" s="82"/>
      <c r="I840" s="82"/>
      <c r="J840" s="83"/>
      <c r="K840" s="82"/>
      <c r="L840" s="82"/>
      <c r="M840" s="82"/>
      <c r="N840" s="82"/>
      <c r="O840" s="82"/>
      <c r="P840" s="82"/>
      <c r="Q840" s="81"/>
      <c r="R840" s="65"/>
      <c r="S840" s="85"/>
    </row>
    <row r="841" spans="1:19" s="181" customFormat="1" ht="11.1" customHeight="1" x14ac:dyDescent="0.25">
      <c r="A841" s="59"/>
      <c r="B841" s="225" t="s">
        <v>446</v>
      </c>
      <c r="C841" s="226"/>
      <c r="D841" s="56" t="s">
        <v>28</v>
      </c>
      <c r="E841" s="57" t="s">
        <v>434</v>
      </c>
      <c r="F841" s="57" t="s">
        <v>435</v>
      </c>
      <c r="G841" s="57" t="s">
        <v>436</v>
      </c>
      <c r="H841" s="57" t="s">
        <v>437</v>
      </c>
      <c r="I841" s="57" t="s">
        <v>438</v>
      </c>
      <c r="J841" s="57" t="s">
        <v>439</v>
      </c>
      <c r="K841" s="57" t="s">
        <v>440</v>
      </c>
      <c r="L841" s="57" t="s">
        <v>441</v>
      </c>
      <c r="M841" s="57" t="s">
        <v>442</v>
      </c>
      <c r="N841" s="57" t="s">
        <v>443</v>
      </c>
      <c r="O841" s="57" t="s">
        <v>444</v>
      </c>
      <c r="P841" s="57" t="s">
        <v>445</v>
      </c>
      <c r="Q841" s="15"/>
      <c r="R841" s="150" t="s">
        <v>41</v>
      </c>
      <c r="S841" s="61"/>
    </row>
    <row r="842" spans="1:19" s="181" customFormat="1" ht="11.1" customHeight="1" x14ac:dyDescent="0.25">
      <c r="A842" s="59"/>
      <c r="B842" s="227"/>
      <c r="C842" s="228"/>
      <c r="D842" s="56" t="s">
        <v>42</v>
      </c>
      <c r="E842" s="60"/>
      <c r="F842" s="60">
        <v>20</v>
      </c>
      <c r="G842" s="60">
        <v>20</v>
      </c>
      <c r="H842" s="60">
        <v>20</v>
      </c>
      <c r="I842" s="60">
        <v>30</v>
      </c>
      <c r="J842" s="60">
        <v>20</v>
      </c>
      <c r="K842" s="60">
        <v>35</v>
      </c>
      <c r="L842" s="60">
        <v>40</v>
      </c>
      <c r="M842" s="60">
        <v>40</v>
      </c>
      <c r="N842" s="60">
        <v>30</v>
      </c>
      <c r="O842" s="60">
        <v>40</v>
      </c>
      <c r="P842" s="60">
        <v>40</v>
      </c>
      <c r="Q842" s="15"/>
      <c r="R842" s="60">
        <f>AVERAGE(E842:P842)</f>
        <v>30.454545454545453</v>
      </c>
      <c r="S842" s="61" t="s">
        <v>43</v>
      </c>
    </row>
    <row r="843" spans="1:19" s="181" customFormat="1" ht="11.1" customHeight="1" x14ac:dyDescent="0.25">
      <c r="A843" s="59"/>
      <c r="B843" s="229"/>
      <c r="C843" s="230"/>
      <c r="D843" s="56" t="s">
        <v>44</v>
      </c>
      <c r="E843" s="62" t="s">
        <v>45</v>
      </c>
      <c r="F843" s="62" t="s">
        <v>83</v>
      </c>
      <c r="G843" s="62" t="s">
        <v>83</v>
      </c>
      <c r="H843" s="62" t="s">
        <v>83</v>
      </c>
      <c r="I843" s="62" t="s">
        <v>83</v>
      </c>
      <c r="J843" s="63" t="s">
        <v>83</v>
      </c>
      <c r="K843" s="62" t="s">
        <v>121</v>
      </c>
      <c r="L843" s="63" t="s">
        <v>293</v>
      </c>
      <c r="M843" s="63" t="s">
        <v>121</v>
      </c>
      <c r="N843" s="63" t="s">
        <v>83</v>
      </c>
      <c r="O843" s="63" t="s">
        <v>83</v>
      </c>
      <c r="P843" s="63" t="s">
        <v>83</v>
      </c>
      <c r="Q843" s="64"/>
      <c r="R843" s="60">
        <f>AVERAGE(E842:J842)</f>
        <v>22</v>
      </c>
      <c r="S843" s="61" t="s">
        <v>46</v>
      </c>
    </row>
    <row r="844" spans="1:19" s="185" customFormat="1" ht="11.1" customHeight="1" x14ac:dyDescent="0.25">
      <c r="A844" s="59"/>
      <c r="B844" s="189"/>
      <c r="C844" s="189"/>
      <c r="D844" s="59"/>
      <c r="E844" s="82"/>
      <c r="F844" s="82"/>
      <c r="G844" s="82"/>
      <c r="H844" s="82"/>
      <c r="I844" s="82"/>
      <c r="J844" s="83"/>
      <c r="K844" s="82"/>
      <c r="L844" s="83"/>
      <c r="M844" s="83"/>
      <c r="N844" s="83"/>
      <c r="O844" s="83"/>
      <c r="P844" s="83"/>
      <c r="Q844" s="81"/>
      <c r="R844" s="65"/>
      <c r="S844" s="85"/>
    </row>
    <row r="845" spans="1:19" s="188" customFormat="1" ht="11.1" customHeight="1" x14ac:dyDescent="0.25">
      <c r="A845" s="59"/>
      <c r="B845" s="225" t="s">
        <v>465</v>
      </c>
      <c r="C845" s="226"/>
      <c r="D845" s="56" t="s">
        <v>28</v>
      </c>
      <c r="E845" s="57" t="s">
        <v>466</v>
      </c>
      <c r="F845" s="57" t="s">
        <v>467</v>
      </c>
      <c r="G845" s="57" t="s">
        <v>468</v>
      </c>
      <c r="H845" s="57" t="s">
        <v>469</v>
      </c>
      <c r="I845" s="57" t="s">
        <v>470</v>
      </c>
      <c r="J845" s="57" t="s">
        <v>471</v>
      </c>
      <c r="K845" s="57" t="s">
        <v>472</v>
      </c>
      <c r="L845" s="57" t="s">
        <v>473</v>
      </c>
      <c r="M845" s="57" t="s">
        <v>474</v>
      </c>
      <c r="N845" s="57" t="s">
        <v>475</v>
      </c>
      <c r="O845" s="57" t="s">
        <v>476</v>
      </c>
      <c r="P845" s="57" t="s">
        <v>477</v>
      </c>
      <c r="Q845" s="15"/>
      <c r="R845" s="150" t="s">
        <v>41</v>
      </c>
      <c r="S845" s="61"/>
    </row>
    <row r="846" spans="1:19" s="188" customFormat="1" ht="11.1" customHeight="1" x14ac:dyDescent="0.25">
      <c r="A846" s="59"/>
      <c r="B846" s="227"/>
      <c r="C846" s="228"/>
      <c r="D846" s="56" t="s">
        <v>42</v>
      </c>
      <c r="E846" s="60"/>
      <c r="F846" s="60"/>
      <c r="G846" s="60">
        <v>45</v>
      </c>
      <c r="H846" s="60">
        <v>45</v>
      </c>
      <c r="I846" s="60">
        <v>50</v>
      </c>
      <c r="J846" s="60">
        <v>50</v>
      </c>
      <c r="K846" s="60">
        <v>50</v>
      </c>
      <c r="L846" s="60">
        <v>50</v>
      </c>
      <c r="M846" s="60">
        <v>50</v>
      </c>
      <c r="N846" s="60">
        <v>50</v>
      </c>
      <c r="O846" s="60">
        <v>50</v>
      </c>
      <c r="P846" s="60">
        <v>45</v>
      </c>
      <c r="Q846" s="15"/>
      <c r="R846" s="60">
        <f>AVERAGE(E846:P846)</f>
        <v>48.5</v>
      </c>
      <c r="S846" s="61" t="s">
        <v>43</v>
      </c>
    </row>
    <row r="847" spans="1:19" s="188" customFormat="1" ht="11.1" customHeight="1" x14ac:dyDescent="0.25">
      <c r="A847" s="59"/>
      <c r="B847" s="229"/>
      <c r="C847" s="230"/>
      <c r="D847" s="56" t="s">
        <v>44</v>
      </c>
      <c r="E847" s="62" t="s">
        <v>45</v>
      </c>
      <c r="F847" s="62" t="s">
        <v>45</v>
      </c>
      <c r="G847" s="62" t="s">
        <v>293</v>
      </c>
      <c r="H847" s="62" t="s">
        <v>293</v>
      </c>
      <c r="I847" s="62" t="s">
        <v>83</v>
      </c>
      <c r="J847" s="63" t="s">
        <v>83</v>
      </c>
      <c r="K847" s="62" t="s">
        <v>293</v>
      </c>
      <c r="L847" s="63" t="s">
        <v>83</v>
      </c>
      <c r="M847" s="63" t="s">
        <v>293</v>
      </c>
      <c r="N847" s="63" t="s">
        <v>121</v>
      </c>
      <c r="O847" s="63" t="s">
        <v>293</v>
      </c>
      <c r="P847" s="63" t="s">
        <v>83</v>
      </c>
      <c r="Q847" s="64"/>
      <c r="R847" s="60">
        <f>AVERAGE(E846:J846)</f>
        <v>47.5</v>
      </c>
      <c r="S847" s="61" t="s">
        <v>46</v>
      </c>
    </row>
    <row r="848" spans="1:19" s="185" customFormat="1" ht="11.1" customHeight="1" x14ac:dyDescent="0.25">
      <c r="A848" s="59"/>
      <c r="B848" s="182"/>
      <c r="C848" s="182"/>
      <c r="D848" s="59"/>
      <c r="E848" s="82"/>
      <c r="F848" s="82"/>
      <c r="G848" s="82"/>
      <c r="H848" s="82"/>
      <c r="I848" s="82"/>
      <c r="J848" s="83"/>
      <c r="K848" s="82"/>
      <c r="L848" s="82"/>
      <c r="M848" s="82"/>
      <c r="N848" s="82"/>
      <c r="O848" s="82"/>
      <c r="P848" s="82"/>
      <c r="Q848" s="81"/>
      <c r="R848" s="65"/>
      <c r="S848" s="85"/>
    </row>
    <row r="850" spans="1:19" ht="20.100000000000001" customHeight="1" x14ac:dyDescent="0.25">
      <c r="A850" s="198" t="s">
        <v>162</v>
      </c>
      <c r="B850" s="198"/>
      <c r="C850" s="198"/>
    </row>
    <row r="851" spans="1:19" ht="15" customHeight="1" x14ac:dyDescent="0.25">
      <c r="A851" s="215" t="s">
        <v>350</v>
      </c>
      <c r="B851" s="215"/>
      <c r="C851" s="215"/>
      <c r="D851" s="14" t="s">
        <v>26</v>
      </c>
    </row>
    <row r="853" spans="1:19" ht="11.1" customHeight="1" x14ac:dyDescent="0.25">
      <c r="A853" s="55"/>
      <c r="B853" s="225" t="s">
        <v>116</v>
      </c>
      <c r="C853" s="226"/>
      <c r="D853" s="56" t="s">
        <v>28</v>
      </c>
      <c r="E853" s="57" t="s">
        <v>29</v>
      </c>
      <c r="F853" s="57" t="s">
        <v>30</v>
      </c>
      <c r="G853" s="57" t="s">
        <v>31</v>
      </c>
      <c r="H853" s="57" t="s">
        <v>32</v>
      </c>
      <c r="I853" s="57" t="s">
        <v>33</v>
      </c>
      <c r="J853" s="57" t="s">
        <v>34</v>
      </c>
      <c r="K853" s="57" t="s">
        <v>35</v>
      </c>
      <c r="L853" s="57" t="s">
        <v>36</v>
      </c>
      <c r="M853" s="57" t="s">
        <v>37</v>
      </c>
      <c r="N853" s="57" t="s">
        <v>38</v>
      </c>
      <c r="O853" s="57" t="s">
        <v>39</v>
      </c>
      <c r="P853" s="57" t="s">
        <v>40</v>
      </c>
      <c r="Q853" s="15"/>
      <c r="R853" s="57" t="s">
        <v>41</v>
      </c>
      <c r="S853" s="58"/>
    </row>
    <row r="854" spans="1:19" ht="11.1" customHeight="1" x14ac:dyDescent="0.25">
      <c r="A854" s="59"/>
      <c r="B854" s="227"/>
      <c r="C854" s="228"/>
      <c r="D854" s="56" t="s">
        <v>42</v>
      </c>
      <c r="E854" s="60"/>
      <c r="F854" s="60"/>
      <c r="G854" s="60"/>
      <c r="H854" s="60"/>
      <c r="I854" s="60"/>
      <c r="J854" s="60">
        <v>35</v>
      </c>
      <c r="K854" s="60">
        <v>40</v>
      </c>
      <c r="L854" s="60"/>
      <c r="M854" s="60"/>
      <c r="N854" s="60"/>
      <c r="O854" s="60"/>
      <c r="P854" s="60"/>
      <c r="Q854" s="15"/>
      <c r="R854" s="60">
        <f>AVERAGE(E854:P854)</f>
        <v>37.5</v>
      </c>
      <c r="S854" s="61"/>
    </row>
    <row r="855" spans="1:19" ht="11.1" customHeight="1" x14ac:dyDescent="0.25">
      <c r="A855" s="59"/>
      <c r="B855" s="229"/>
      <c r="C855" s="230"/>
      <c r="D855" s="56" t="s">
        <v>44</v>
      </c>
      <c r="E855" s="62"/>
      <c r="F855" s="62"/>
      <c r="G855" s="62"/>
      <c r="H855" s="62"/>
      <c r="I855" s="62"/>
      <c r="J855" s="63"/>
      <c r="K855" s="63"/>
      <c r="L855" s="235" t="s">
        <v>371</v>
      </c>
      <c r="M855" s="236"/>
      <c r="N855" s="236"/>
      <c r="O855" s="236"/>
      <c r="P855" s="237"/>
      <c r="Q855" s="64"/>
      <c r="R855" s="60"/>
      <c r="S855" s="61"/>
    </row>
    <row r="856" spans="1:19" ht="11.1" customHeight="1" x14ac:dyDescent="0.25">
      <c r="A856" s="59"/>
      <c r="B856" s="59"/>
      <c r="C856" s="59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15"/>
      <c r="P856" s="15"/>
      <c r="Q856" s="15"/>
      <c r="R856" s="15"/>
      <c r="S856" s="54"/>
    </row>
    <row r="857" spans="1:19" ht="11.1" customHeight="1" x14ac:dyDescent="0.25">
      <c r="A857" s="55"/>
      <c r="B857" s="225" t="s">
        <v>117</v>
      </c>
      <c r="C857" s="226"/>
      <c r="D857" s="56" t="s">
        <v>28</v>
      </c>
      <c r="E857" s="57" t="s">
        <v>47</v>
      </c>
      <c r="F857" s="57" t="s">
        <v>48</v>
      </c>
      <c r="G857" s="57" t="s">
        <v>49</v>
      </c>
      <c r="H857" s="57" t="s">
        <v>50</v>
      </c>
      <c r="I857" s="57" t="s">
        <v>51</v>
      </c>
      <c r="J857" s="57" t="s">
        <v>52</v>
      </c>
      <c r="K857" s="57" t="s">
        <v>53</v>
      </c>
      <c r="L857" s="57" t="s">
        <v>54</v>
      </c>
      <c r="M857" s="57" t="s">
        <v>55</v>
      </c>
      <c r="N857" s="57" t="s">
        <v>56</v>
      </c>
      <c r="O857" s="57" t="s">
        <v>57</v>
      </c>
      <c r="P857" s="57" t="s">
        <v>58</v>
      </c>
      <c r="Q857" s="15"/>
      <c r="R857" s="57" t="s">
        <v>41</v>
      </c>
      <c r="S857" s="58"/>
    </row>
    <row r="858" spans="1:19" ht="11.1" customHeight="1" x14ac:dyDescent="0.25">
      <c r="A858" s="59"/>
      <c r="B858" s="227"/>
      <c r="C858" s="228"/>
      <c r="D858" s="56" t="s">
        <v>42</v>
      </c>
      <c r="E858" s="60"/>
      <c r="F858" s="60"/>
      <c r="G858" s="60"/>
      <c r="H858" s="60"/>
      <c r="I858" s="60"/>
      <c r="J858" s="60"/>
      <c r="K858" s="60"/>
      <c r="L858" s="60"/>
      <c r="M858" s="60"/>
      <c r="N858" s="60">
        <v>100</v>
      </c>
      <c r="O858" s="60">
        <v>110</v>
      </c>
      <c r="P858" s="60"/>
      <c r="Q858" s="15"/>
      <c r="R858" s="60">
        <f>AVERAGE(E858:P858)</f>
        <v>105</v>
      </c>
      <c r="S858" s="61" t="s">
        <v>43</v>
      </c>
    </row>
    <row r="859" spans="1:19" ht="11.1" customHeight="1" x14ac:dyDescent="0.25">
      <c r="A859" s="59"/>
      <c r="B859" s="229"/>
      <c r="C859" s="230"/>
      <c r="D859" s="56" t="s">
        <v>44</v>
      </c>
      <c r="E859" s="232" t="s">
        <v>371</v>
      </c>
      <c r="F859" s="233"/>
      <c r="G859" s="233"/>
      <c r="H859" s="233"/>
      <c r="I859" s="233"/>
      <c r="J859" s="233"/>
      <c r="K859" s="233"/>
      <c r="L859" s="233"/>
      <c r="M859" s="234"/>
      <c r="N859" s="63"/>
      <c r="O859" s="63"/>
      <c r="P859" s="63" t="s">
        <v>45</v>
      </c>
      <c r="Q859" s="64"/>
      <c r="R859" s="60"/>
      <c r="S859" s="61" t="s">
        <v>46</v>
      </c>
    </row>
    <row r="860" spans="1:19" ht="11.1" customHeight="1" x14ac:dyDescent="0.25">
      <c r="A860" s="59"/>
      <c r="B860" s="52"/>
      <c r="C860" s="15"/>
      <c r="D860" s="66"/>
      <c r="E860" s="66"/>
      <c r="F860" s="66"/>
      <c r="G860" s="61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54"/>
    </row>
    <row r="861" spans="1:19" ht="11.1" customHeight="1" x14ac:dyDescent="0.25">
      <c r="A861" s="55"/>
      <c r="B861" s="225" t="s">
        <v>118</v>
      </c>
      <c r="C861" s="226"/>
      <c r="D861" s="56" t="s">
        <v>28</v>
      </c>
      <c r="E861" s="57" t="s">
        <v>60</v>
      </c>
      <c r="F861" s="57" t="s">
        <v>61</v>
      </c>
      <c r="G861" s="57" t="s">
        <v>62</v>
      </c>
      <c r="H861" s="57" t="s">
        <v>63</v>
      </c>
      <c r="I861" s="57" t="s">
        <v>64</v>
      </c>
      <c r="J861" s="57" t="s">
        <v>65</v>
      </c>
      <c r="K861" s="57" t="s">
        <v>66</v>
      </c>
      <c r="L861" s="57" t="s">
        <v>67</v>
      </c>
      <c r="M861" s="57" t="s">
        <v>68</v>
      </c>
      <c r="N861" s="57" t="s">
        <v>165</v>
      </c>
      <c r="O861" s="57" t="s">
        <v>69</v>
      </c>
      <c r="P861" s="57" t="s">
        <v>70</v>
      </c>
      <c r="Q861" s="15"/>
      <c r="R861" s="57" t="s">
        <v>41</v>
      </c>
      <c r="S861" s="58"/>
    </row>
    <row r="862" spans="1:19" ht="11.1" customHeight="1" x14ac:dyDescent="0.25">
      <c r="A862" s="59"/>
      <c r="B862" s="227"/>
      <c r="C862" s="228"/>
      <c r="D862" s="56" t="s">
        <v>42</v>
      </c>
      <c r="E862" s="60"/>
      <c r="F862" s="60"/>
      <c r="G862" s="60"/>
      <c r="H862" s="60">
        <v>80</v>
      </c>
      <c r="I862" s="60">
        <v>40</v>
      </c>
      <c r="J862" s="60">
        <v>60</v>
      </c>
      <c r="K862" s="60">
        <v>35</v>
      </c>
      <c r="L862" s="60">
        <v>60</v>
      </c>
      <c r="M862" s="60">
        <v>70</v>
      </c>
      <c r="N862" s="60">
        <v>80</v>
      </c>
      <c r="O862" s="60">
        <v>80</v>
      </c>
      <c r="P862" s="60"/>
      <c r="Q862" s="15"/>
      <c r="R862" s="60">
        <f>AVERAGE(E862:P862)</f>
        <v>63.125</v>
      </c>
      <c r="S862" s="61" t="s">
        <v>43</v>
      </c>
    </row>
    <row r="863" spans="1:19" ht="11.1" customHeight="1" x14ac:dyDescent="0.25">
      <c r="A863" s="59"/>
      <c r="B863" s="229"/>
      <c r="C863" s="230"/>
      <c r="D863" s="56" t="s">
        <v>44</v>
      </c>
      <c r="E863" s="62" t="s">
        <v>45</v>
      </c>
      <c r="F863" s="62" t="s">
        <v>45</v>
      </c>
      <c r="G863" s="62" t="s">
        <v>45</v>
      </c>
      <c r="H863" s="62"/>
      <c r="I863" s="62"/>
      <c r="J863" s="63"/>
      <c r="K863" s="63"/>
      <c r="L863" s="63"/>
      <c r="M863" s="63"/>
      <c r="N863" s="63"/>
      <c r="O863" s="63"/>
      <c r="P863" s="63" t="s">
        <v>45</v>
      </c>
      <c r="Q863" s="64"/>
      <c r="R863" s="60">
        <f>AVERAGE(E862:J862)</f>
        <v>60</v>
      </c>
      <c r="S863" s="61" t="s">
        <v>46</v>
      </c>
    </row>
    <row r="864" spans="1:19" ht="11.1" customHeight="1" x14ac:dyDescent="0.25">
      <c r="A864" s="59"/>
      <c r="B864" s="55"/>
      <c r="C864" s="59"/>
      <c r="D864" s="59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59"/>
      <c r="R864" s="59"/>
      <c r="S864" s="59"/>
    </row>
    <row r="865" spans="1:19" ht="11.1" customHeight="1" x14ac:dyDescent="0.25">
      <c r="A865" s="55"/>
      <c r="B865" s="225" t="s">
        <v>119</v>
      </c>
      <c r="C865" s="226"/>
      <c r="D865" s="56" t="s">
        <v>28</v>
      </c>
      <c r="E865" s="57" t="s">
        <v>71</v>
      </c>
      <c r="F865" s="57" t="s">
        <v>72</v>
      </c>
      <c r="G865" s="57" t="s">
        <v>73</v>
      </c>
      <c r="H865" s="57" t="s">
        <v>74</v>
      </c>
      <c r="I865" s="57" t="s">
        <v>75</v>
      </c>
      <c r="J865" s="57" t="s">
        <v>76</v>
      </c>
      <c r="K865" s="57" t="s">
        <v>77</v>
      </c>
      <c r="L865" s="57" t="s">
        <v>78</v>
      </c>
      <c r="M865" s="57" t="s">
        <v>79</v>
      </c>
      <c r="N865" s="57" t="s">
        <v>80</v>
      </c>
      <c r="O865" s="57" t="s">
        <v>81</v>
      </c>
      <c r="P865" s="57" t="s">
        <v>82</v>
      </c>
      <c r="Q865" s="15"/>
      <c r="R865" s="57" t="s">
        <v>41</v>
      </c>
      <c r="S865" s="58"/>
    </row>
    <row r="866" spans="1:19" ht="11.1" customHeight="1" x14ac:dyDescent="0.25">
      <c r="A866" s="59"/>
      <c r="B866" s="227"/>
      <c r="C866" s="228"/>
      <c r="D866" s="56" t="s">
        <v>42</v>
      </c>
      <c r="E866" s="60"/>
      <c r="F866" s="60"/>
      <c r="G866" s="60">
        <v>70</v>
      </c>
      <c r="H866" s="60">
        <v>70</v>
      </c>
      <c r="I866" s="60">
        <v>80</v>
      </c>
      <c r="J866" s="60">
        <v>80</v>
      </c>
      <c r="K866" s="60"/>
      <c r="L866" s="60"/>
      <c r="M866" s="60"/>
      <c r="N866" s="60"/>
      <c r="O866" s="60">
        <v>120</v>
      </c>
      <c r="P866" s="60"/>
      <c r="Q866" s="15"/>
      <c r="R866" s="60">
        <f>AVERAGE(E866:P866)</f>
        <v>84</v>
      </c>
      <c r="S866" s="61" t="s">
        <v>43</v>
      </c>
    </row>
    <row r="867" spans="1:19" ht="11.1" customHeight="1" x14ac:dyDescent="0.25">
      <c r="A867" s="59"/>
      <c r="B867" s="229"/>
      <c r="C867" s="230"/>
      <c r="D867" s="56" t="s">
        <v>44</v>
      </c>
      <c r="E867" s="62" t="s">
        <v>45</v>
      </c>
      <c r="F867" s="62" t="s">
        <v>45</v>
      </c>
      <c r="G867" s="62"/>
      <c r="H867" s="62"/>
      <c r="I867" s="62"/>
      <c r="J867" s="63"/>
      <c r="K867" s="63" t="s">
        <v>143</v>
      </c>
      <c r="L867" s="63" t="s">
        <v>143</v>
      </c>
      <c r="M867" s="63" t="s">
        <v>143</v>
      </c>
      <c r="N867" s="63" t="s">
        <v>143</v>
      </c>
      <c r="O867" s="63"/>
      <c r="P867" s="63"/>
      <c r="Q867" s="64"/>
      <c r="R867" s="60">
        <f>AVERAGE(E866:J866)</f>
        <v>75</v>
      </c>
      <c r="S867" s="61" t="s">
        <v>46</v>
      </c>
    </row>
    <row r="868" spans="1:19" ht="11.1" customHeight="1" x14ac:dyDescent="0.25">
      <c r="A868" s="59"/>
      <c r="B868" s="55"/>
      <c r="C868" s="59"/>
      <c r="D868" s="59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59"/>
      <c r="R868" s="59"/>
      <c r="S868" s="59"/>
    </row>
    <row r="869" spans="1:19" ht="11.1" customHeight="1" x14ac:dyDescent="0.25">
      <c r="A869" s="55"/>
      <c r="B869" s="225" t="s">
        <v>122</v>
      </c>
      <c r="C869" s="226"/>
      <c r="D869" s="56" t="s">
        <v>28</v>
      </c>
      <c r="E869" s="57" t="s">
        <v>85</v>
      </c>
      <c r="F869" s="57" t="s">
        <v>86</v>
      </c>
      <c r="G869" s="57" t="s">
        <v>87</v>
      </c>
      <c r="H869" s="57" t="s">
        <v>88</v>
      </c>
      <c r="I869" s="57" t="s">
        <v>89</v>
      </c>
      <c r="J869" s="57" t="s">
        <v>90</v>
      </c>
      <c r="K869" s="57" t="s">
        <v>91</v>
      </c>
      <c r="L869" s="57" t="s">
        <v>92</v>
      </c>
      <c r="M869" s="57" t="s">
        <v>93</v>
      </c>
      <c r="N869" s="57" t="s">
        <v>94</v>
      </c>
      <c r="O869" s="57" t="s">
        <v>95</v>
      </c>
      <c r="P869" s="57" t="s">
        <v>96</v>
      </c>
      <c r="Q869" s="15"/>
      <c r="R869" s="57" t="s">
        <v>41</v>
      </c>
      <c r="S869" s="58"/>
    </row>
    <row r="870" spans="1:19" ht="11.1" customHeight="1" x14ac:dyDescent="0.25">
      <c r="A870" s="59"/>
      <c r="B870" s="227"/>
      <c r="C870" s="228"/>
      <c r="D870" s="56" t="s">
        <v>42</v>
      </c>
      <c r="E870" s="60">
        <v>110</v>
      </c>
      <c r="F870" s="60"/>
      <c r="G870" s="60">
        <v>80</v>
      </c>
      <c r="H870" s="60">
        <v>70</v>
      </c>
      <c r="I870" s="60">
        <v>50</v>
      </c>
      <c r="J870" s="60"/>
      <c r="K870" s="60" t="s">
        <v>16</v>
      </c>
      <c r="L870" s="60"/>
      <c r="M870" s="60"/>
      <c r="N870" s="60">
        <v>100</v>
      </c>
      <c r="O870" s="60">
        <v>90</v>
      </c>
      <c r="P870" s="60"/>
      <c r="Q870" s="15"/>
      <c r="R870" s="60">
        <f>AVERAGE(E870:P870)</f>
        <v>83.333333333333329</v>
      </c>
      <c r="S870" s="61" t="s">
        <v>43</v>
      </c>
    </row>
    <row r="871" spans="1:19" ht="11.1" customHeight="1" x14ac:dyDescent="0.25">
      <c r="A871" s="59"/>
      <c r="B871" s="229"/>
      <c r="C871" s="230"/>
      <c r="D871" s="56" t="s">
        <v>44</v>
      </c>
      <c r="E871" s="62" t="s">
        <v>97</v>
      </c>
      <c r="F871" s="62" t="s">
        <v>45</v>
      </c>
      <c r="G871" s="62" t="s">
        <v>97</v>
      </c>
      <c r="H871" s="62" t="s">
        <v>121</v>
      </c>
      <c r="I871" s="62" t="s">
        <v>143</v>
      </c>
      <c r="J871" s="63" t="s">
        <v>143</v>
      </c>
      <c r="K871" s="63" t="s">
        <v>16</v>
      </c>
      <c r="L871" s="63" t="s">
        <v>143</v>
      </c>
      <c r="M871" s="63" t="s">
        <v>143</v>
      </c>
      <c r="N871" s="63" t="s">
        <v>97</v>
      </c>
      <c r="O871" s="63" t="s">
        <v>97</v>
      </c>
      <c r="P871" s="63" t="s">
        <v>45</v>
      </c>
      <c r="Q871" s="64"/>
      <c r="R871" s="60">
        <f>AVERAGE(E870:J870)</f>
        <v>77.5</v>
      </c>
      <c r="S871" s="61" t="s">
        <v>46</v>
      </c>
    </row>
    <row r="872" spans="1:19" ht="11.1" customHeight="1" x14ac:dyDescent="0.25">
      <c r="A872" s="59"/>
      <c r="B872" s="15"/>
      <c r="C872" s="15"/>
      <c r="D872" s="15"/>
      <c r="E872" s="15"/>
      <c r="F872" s="15"/>
      <c r="G872" s="161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 ht="11.1" customHeight="1" x14ac:dyDescent="0.25">
      <c r="A873" s="55"/>
      <c r="B873" s="225" t="s">
        <v>128</v>
      </c>
      <c r="C873" s="226"/>
      <c r="D873" s="56" t="s">
        <v>28</v>
      </c>
      <c r="E873" s="57" t="s">
        <v>124</v>
      </c>
      <c r="F873" s="57" t="s">
        <v>125</v>
      </c>
      <c r="G873" s="57" t="s">
        <v>126</v>
      </c>
      <c r="H873" s="57" t="s">
        <v>127</v>
      </c>
      <c r="I873" s="57" t="s">
        <v>129</v>
      </c>
      <c r="J873" s="57" t="s">
        <v>130</v>
      </c>
      <c r="K873" s="57" t="s">
        <v>131</v>
      </c>
      <c r="L873" s="57" t="s">
        <v>132</v>
      </c>
      <c r="M873" s="57" t="s">
        <v>133</v>
      </c>
      <c r="N873" s="57" t="s">
        <v>134</v>
      </c>
      <c r="O873" s="57" t="s">
        <v>135</v>
      </c>
      <c r="P873" s="57" t="s">
        <v>136</v>
      </c>
      <c r="Q873" s="15"/>
      <c r="R873" s="57" t="s">
        <v>41</v>
      </c>
      <c r="S873" s="58"/>
    </row>
    <row r="874" spans="1:19" ht="11.1" customHeight="1" x14ac:dyDescent="0.25">
      <c r="A874" s="59"/>
      <c r="B874" s="227"/>
      <c r="C874" s="228"/>
      <c r="D874" s="56" t="s">
        <v>42</v>
      </c>
      <c r="E874" s="60"/>
      <c r="F874" s="62" t="s">
        <v>16</v>
      </c>
      <c r="G874" s="60"/>
      <c r="H874" s="60">
        <v>90</v>
      </c>
      <c r="I874" s="60" t="s">
        <v>16</v>
      </c>
      <c r="J874" s="60" t="s">
        <v>16</v>
      </c>
      <c r="K874" s="60" t="s">
        <v>16</v>
      </c>
      <c r="L874" s="60">
        <v>30</v>
      </c>
      <c r="M874" s="60" t="s">
        <v>16</v>
      </c>
      <c r="N874" s="60" t="s">
        <v>16</v>
      </c>
      <c r="O874" s="60">
        <v>100</v>
      </c>
      <c r="P874" s="60"/>
      <c r="Q874" s="15"/>
      <c r="R874" s="60">
        <f>AVERAGE(E874:P874)</f>
        <v>73.333333333333329</v>
      </c>
      <c r="S874" s="61" t="s">
        <v>43</v>
      </c>
    </row>
    <row r="875" spans="1:19" ht="11.1" customHeight="1" x14ac:dyDescent="0.25">
      <c r="A875" s="59"/>
      <c r="B875" s="229"/>
      <c r="C875" s="230"/>
      <c r="D875" s="56" t="s">
        <v>44</v>
      </c>
      <c r="E875" s="63" t="s">
        <v>45</v>
      </c>
      <c r="F875" s="62" t="s">
        <v>16</v>
      </c>
      <c r="G875" s="63" t="s">
        <v>45</v>
      </c>
      <c r="H875" s="62" t="s">
        <v>97</v>
      </c>
      <c r="I875" s="63" t="s">
        <v>143</v>
      </c>
      <c r="J875" s="63" t="s">
        <v>16</v>
      </c>
      <c r="K875" s="62" t="s">
        <v>143</v>
      </c>
      <c r="L875" s="62" t="s">
        <v>98</v>
      </c>
      <c r="M875" s="62" t="s">
        <v>143</v>
      </c>
      <c r="N875" s="63" t="s">
        <v>16</v>
      </c>
      <c r="O875" s="63" t="s">
        <v>97</v>
      </c>
      <c r="P875" s="63" t="s">
        <v>45</v>
      </c>
      <c r="Q875" s="64"/>
      <c r="R875" s="60">
        <f>AVERAGE(E874:J874)</f>
        <v>90</v>
      </c>
      <c r="S875" s="61" t="s">
        <v>46</v>
      </c>
    </row>
    <row r="876" spans="1:19" ht="11.1" customHeight="1" x14ac:dyDescent="0.25">
      <c r="A876" s="59"/>
      <c r="B876" s="15"/>
      <c r="C876" s="15"/>
      <c r="D876" s="15"/>
      <c r="E876" s="15"/>
      <c r="F876" s="15"/>
      <c r="G876" s="161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 ht="11.1" customHeight="1" x14ac:dyDescent="0.25">
      <c r="A877" s="55"/>
      <c r="B877" s="225" t="s">
        <v>295</v>
      </c>
      <c r="C877" s="226"/>
      <c r="D877" s="56" t="s">
        <v>28</v>
      </c>
      <c r="E877" s="57" t="s">
        <v>296</v>
      </c>
      <c r="F877" s="57" t="s">
        <v>297</v>
      </c>
      <c r="G877" s="57" t="s">
        <v>298</v>
      </c>
      <c r="H877" s="57" t="s">
        <v>299</v>
      </c>
      <c r="I877" s="57" t="s">
        <v>300</v>
      </c>
      <c r="J877" s="57" t="s">
        <v>301</v>
      </c>
      <c r="K877" s="57" t="s">
        <v>302</v>
      </c>
      <c r="L877" s="57" t="s">
        <v>303</v>
      </c>
      <c r="M877" s="57" t="s">
        <v>304</v>
      </c>
      <c r="N877" s="57" t="s">
        <v>305</v>
      </c>
      <c r="O877" s="57" t="s">
        <v>306</v>
      </c>
      <c r="P877" s="57" t="s">
        <v>307</v>
      </c>
      <c r="Q877" s="15"/>
      <c r="R877" s="57" t="s">
        <v>41</v>
      </c>
      <c r="S877" s="58"/>
    </row>
    <row r="878" spans="1:19" ht="11.1" customHeight="1" x14ac:dyDescent="0.25">
      <c r="A878" s="59"/>
      <c r="B878" s="227"/>
      <c r="C878" s="228"/>
      <c r="D878" s="56" t="s">
        <v>42</v>
      </c>
      <c r="E878" s="60">
        <v>80</v>
      </c>
      <c r="F878" s="60">
        <v>80</v>
      </c>
      <c r="G878" s="60">
        <v>60</v>
      </c>
      <c r="H878" s="60">
        <v>50</v>
      </c>
      <c r="I878" s="60"/>
      <c r="J878" s="60"/>
      <c r="K878" s="60"/>
      <c r="L878" s="60">
        <v>63</v>
      </c>
      <c r="M878" s="60">
        <v>70</v>
      </c>
      <c r="N878" s="60">
        <v>60</v>
      </c>
      <c r="O878" s="60">
        <v>80</v>
      </c>
      <c r="P878" s="60">
        <v>60</v>
      </c>
      <c r="Q878" s="15"/>
      <c r="R878" s="60">
        <f>AVERAGE(E878:P878)</f>
        <v>67</v>
      </c>
      <c r="S878" s="61" t="s">
        <v>43</v>
      </c>
    </row>
    <row r="879" spans="1:19" ht="11.1" customHeight="1" x14ac:dyDescent="0.25">
      <c r="A879" s="59"/>
      <c r="B879" s="229"/>
      <c r="C879" s="230"/>
      <c r="D879" s="56" t="s">
        <v>44</v>
      </c>
      <c r="E879" s="62" t="s">
        <v>97</v>
      </c>
      <c r="F879" s="62" t="s">
        <v>97</v>
      </c>
      <c r="G879" s="62" t="s">
        <v>97</v>
      </c>
      <c r="H879" s="62" t="s">
        <v>98</v>
      </c>
      <c r="I879" s="62" t="s">
        <v>143</v>
      </c>
      <c r="J879" s="62" t="s">
        <v>143</v>
      </c>
      <c r="K879" s="62" t="s">
        <v>143</v>
      </c>
      <c r="L879" s="62" t="s">
        <v>98</v>
      </c>
      <c r="M879" s="62" t="s">
        <v>98</v>
      </c>
      <c r="N879" s="62" t="s">
        <v>97</v>
      </c>
      <c r="O879" s="62" t="s">
        <v>97</v>
      </c>
      <c r="P879" s="62" t="s">
        <v>98</v>
      </c>
      <c r="Q879" s="64"/>
      <c r="R879" s="60">
        <f>AVERAGE(E878:J878)</f>
        <v>67.5</v>
      </c>
      <c r="S879" s="61" t="s">
        <v>46</v>
      </c>
    </row>
    <row r="880" spans="1:19" s="178" customFormat="1" ht="11.1" customHeight="1" x14ac:dyDescent="0.25">
      <c r="A880" s="59"/>
      <c r="B880" s="15"/>
      <c r="C880" s="15"/>
      <c r="D880" s="15"/>
      <c r="E880" s="15"/>
      <c r="F880" s="15"/>
      <c r="G880" s="161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 s="178" customFormat="1" ht="11.1" customHeight="1" x14ac:dyDescent="0.25">
      <c r="A881" s="59"/>
      <c r="B881" s="231" t="s">
        <v>408</v>
      </c>
      <c r="C881" s="231"/>
      <c r="D881" s="56" t="s">
        <v>28</v>
      </c>
      <c r="E881" s="57" t="s">
        <v>411</v>
      </c>
      <c r="F881" s="57" t="s">
        <v>412</v>
      </c>
      <c r="G881" s="57" t="s">
        <v>413</v>
      </c>
      <c r="H881" s="57" t="s">
        <v>414</v>
      </c>
      <c r="I881" s="57" t="s">
        <v>415</v>
      </c>
      <c r="J881" s="57" t="s">
        <v>416</v>
      </c>
      <c r="K881" s="57" t="s">
        <v>417</v>
      </c>
      <c r="L881" s="57" t="s">
        <v>418</v>
      </c>
      <c r="M881" s="57" t="s">
        <v>419</v>
      </c>
      <c r="N881" s="57" t="s">
        <v>420</v>
      </c>
      <c r="O881" s="57" t="s">
        <v>421</v>
      </c>
      <c r="P881" s="57" t="s">
        <v>422</v>
      </c>
      <c r="Q881" s="15"/>
      <c r="R881" s="150" t="s">
        <v>41</v>
      </c>
      <c r="S881" s="58"/>
    </row>
    <row r="882" spans="1:19" s="178" customFormat="1" ht="11.1" customHeight="1" x14ac:dyDescent="0.25">
      <c r="A882" s="59"/>
      <c r="B882" s="231"/>
      <c r="C882" s="231"/>
      <c r="D882" s="56" t="s">
        <v>42</v>
      </c>
      <c r="E882" s="60">
        <v>80</v>
      </c>
      <c r="F882" s="60">
        <v>90</v>
      </c>
      <c r="G882" s="60">
        <v>70</v>
      </c>
      <c r="H882" s="60">
        <v>70</v>
      </c>
      <c r="I882" s="60">
        <v>140</v>
      </c>
      <c r="J882" s="60">
        <v>110</v>
      </c>
      <c r="K882" s="60">
        <v>120</v>
      </c>
      <c r="L882" s="60"/>
      <c r="M882" s="60"/>
      <c r="N882" s="60">
        <v>70</v>
      </c>
      <c r="O882" s="60">
        <v>120</v>
      </c>
      <c r="P882" s="60">
        <v>90</v>
      </c>
      <c r="Q882" s="15"/>
      <c r="R882" s="60">
        <f>AVERAGE(E882:P882)</f>
        <v>96</v>
      </c>
      <c r="S882" s="61" t="s">
        <v>43</v>
      </c>
    </row>
    <row r="883" spans="1:19" s="178" customFormat="1" ht="11.1" customHeight="1" x14ac:dyDescent="0.25">
      <c r="A883" s="59"/>
      <c r="B883" s="231"/>
      <c r="C883" s="231"/>
      <c r="D883" s="56" t="s">
        <v>44</v>
      </c>
      <c r="E883" s="62" t="s">
        <v>97</v>
      </c>
      <c r="F883" s="62" t="s">
        <v>97</v>
      </c>
      <c r="G883" s="62" t="s">
        <v>98</v>
      </c>
      <c r="H883" s="62" t="s">
        <v>98</v>
      </c>
      <c r="I883" s="62" t="s">
        <v>97</v>
      </c>
      <c r="J883" s="63" t="s">
        <v>97</v>
      </c>
      <c r="K883" s="62" t="s">
        <v>97</v>
      </c>
      <c r="L883" s="62" t="s">
        <v>143</v>
      </c>
      <c r="M883" s="62" t="s">
        <v>143</v>
      </c>
      <c r="N883" s="62" t="s">
        <v>98</v>
      </c>
      <c r="O883" s="62" t="s">
        <v>97</v>
      </c>
      <c r="P883" s="62" t="s">
        <v>97</v>
      </c>
      <c r="Q883" s="64"/>
      <c r="R883" s="60">
        <f>AVERAGE(E882:J882)</f>
        <v>93.333333333333329</v>
      </c>
      <c r="S883" s="61" t="s">
        <v>46</v>
      </c>
    </row>
    <row r="884" spans="1:19" s="185" customFormat="1" ht="11.1" customHeight="1" x14ac:dyDescent="0.25">
      <c r="A884" s="59"/>
      <c r="B884" s="182"/>
      <c r="C884" s="182"/>
      <c r="D884" s="59"/>
      <c r="E884" s="82"/>
      <c r="F884" s="82"/>
      <c r="G884" s="82"/>
      <c r="H884" s="82"/>
      <c r="I884" s="82"/>
      <c r="J884" s="83"/>
      <c r="K884" s="82"/>
      <c r="L884" s="82"/>
      <c r="M884" s="82"/>
      <c r="N884" s="82"/>
      <c r="O884" s="82"/>
      <c r="P884" s="82"/>
      <c r="Q884" s="81"/>
      <c r="R884" s="65"/>
      <c r="S884" s="85"/>
    </row>
    <row r="885" spans="1:19" s="181" customFormat="1" ht="11.1" customHeight="1" x14ac:dyDescent="0.25">
      <c r="A885" s="59"/>
      <c r="B885" s="225" t="s">
        <v>446</v>
      </c>
      <c r="C885" s="226"/>
      <c r="D885" s="56" t="s">
        <v>28</v>
      </c>
      <c r="E885" s="57" t="s">
        <v>434</v>
      </c>
      <c r="F885" s="57" t="s">
        <v>435</v>
      </c>
      <c r="G885" s="57" t="s">
        <v>436</v>
      </c>
      <c r="H885" s="57" t="s">
        <v>437</v>
      </c>
      <c r="I885" s="57" t="s">
        <v>438</v>
      </c>
      <c r="J885" s="57" t="s">
        <v>439</v>
      </c>
      <c r="K885" s="57" t="s">
        <v>440</v>
      </c>
      <c r="L885" s="57" t="s">
        <v>441</v>
      </c>
      <c r="M885" s="57" t="s">
        <v>442</v>
      </c>
      <c r="N885" s="57" t="s">
        <v>443</v>
      </c>
      <c r="O885" s="57" t="s">
        <v>444</v>
      </c>
      <c r="P885" s="57" t="s">
        <v>445</v>
      </c>
      <c r="Q885" s="15"/>
      <c r="R885" s="150" t="s">
        <v>41</v>
      </c>
      <c r="S885" s="61"/>
    </row>
    <row r="886" spans="1:19" s="181" customFormat="1" ht="11.1" customHeight="1" x14ac:dyDescent="0.25">
      <c r="A886" s="59"/>
      <c r="B886" s="227"/>
      <c r="C886" s="228"/>
      <c r="D886" s="56" t="s">
        <v>42</v>
      </c>
      <c r="E886" s="60"/>
      <c r="F886" s="60">
        <v>85</v>
      </c>
      <c r="G886" s="60">
        <v>50</v>
      </c>
      <c r="H886" s="60">
        <v>55</v>
      </c>
      <c r="I886" s="60">
        <v>75</v>
      </c>
      <c r="J886" s="60">
        <v>40</v>
      </c>
      <c r="K886" s="60">
        <v>45</v>
      </c>
      <c r="L886" s="60">
        <v>50</v>
      </c>
      <c r="M886" s="60">
        <v>50</v>
      </c>
      <c r="N886" s="60">
        <v>80</v>
      </c>
      <c r="O886" s="60">
        <v>110</v>
      </c>
      <c r="P886" s="60">
        <v>110</v>
      </c>
      <c r="Q886" s="15"/>
      <c r="R886" s="60">
        <f>AVERAGE(E886:P886)</f>
        <v>68.181818181818187</v>
      </c>
      <c r="S886" s="61" t="s">
        <v>43</v>
      </c>
    </row>
    <row r="887" spans="1:19" s="181" customFormat="1" ht="11.1" customHeight="1" x14ac:dyDescent="0.25">
      <c r="A887" s="59"/>
      <c r="B887" s="229"/>
      <c r="C887" s="230"/>
      <c r="D887" s="56" t="s">
        <v>44</v>
      </c>
      <c r="E887" s="62" t="s">
        <v>45</v>
      </c>
      <c r="F887" s="62" t="s">
        <v>98</v>
      </c>
      <c r="G887" s="62" t="s">
        <v>98</v>
      </c>
      <c r="H887" s="62" t="s">
        <v>98</v>
      </c>
      <c r="I887" s="62" t="s">
        <v>97</v>
      </c>
      <c r="J887" s="63" t="s">
        <v>98</v>
      </c>
      <c r="K887" s="62" t="s">
        <v>98</v>
      </c>
      <c r="L887" s="63" t="s">
        <v>98</v>
      </c>
      <c r="M887" s="63" t="s">
        <v>98</v>
      </c>
      <c r="N887" s="63" t="s">
        <v>97</v>
      </c>
      <c r="O887" s="63" t="s">
        <v>97</v>
      </c>
      <c r="P887" s="63" t="s">
        <v>97</v>
      </c>
      <c r="Q887" s="64"/>
      <c r="R887" s="60">
        <f>AVERAGE(E886:J886)</f>
        <v>61</v>
      </c>
      <c r="S887" s="61" t="s">
        <v>46</v>
      </c>
    </row>
    <row r="888" spans="1:19" s="185" customFormat="1" ht="11.1" customHeight="1" x14ac:dyDescent="0.25">
      <c r="A888" s="59"/>
      <c r="B888" s="189"/>
      <c r="C888" s="189"/>
      <c r="D888" s="59"/>
      <c r="E888" s="82"/>
      <c r="F888" s="82"/>
      <c r="G888" s="82"/>
      <c r="H888" s="82"/>
      <c r="I888" s="82"/>
      <c r="J888" s="83"/>
      <c r="K888" s="82"/>
      <c r="L888" s="83"/>
      <c r="M888" s="83"/>
      <c r="N888" s="83"/>
      <c r="O888" s="83"/>
      <c r="P888" s="83"/>
      <c r="Q888" s="81"/>
      <c r="R888" s="65"/>
      <c r="S888" s="85"/>
    </row>
    <row r="889" spans="1:19" s="188" customFormat="1" ht="11.1" customHeight="1" x14ac:dyDescent="0.25">
      <c r="A889" s="59"/>
      <c r="B889" s="225" t="s">
        <v>465</v>
      </c>
      <c r="C889" s="226"/>
      <c r="D889" s="56" t="s">
        <v>28</v>
      </c>
      <c r="E889" s="57" t="s">
        <v>466</v>
      </c>
      <c r="F889" s="57" t="s">
        <v>467</v>
      </c>
      <c r="G889" s="57" t="s">
        <v>468</v>
      </c>
      <c r="H889" s="57" t="s">
        <v>469</v>
      </c>
      <c r="I889" s="57" t="s">
        <v>470</v>
      </c>
      <c r="J889" s="57" t="s">
        <v>471</v>
      </c>
      <c r="K889" s="57" t="s">
        <v>472</v>
      </c>
      <c r="L889" s="57" t="s">
        <v>473</v>
      </c>
      <c r="M889" s="57" t="s">
        <v>474</v>
      </c>
      <c r="N889" s="57" t="s">
        <v>475</v>
      </c>
      <c r="O889" s="57" t="s">
        <v>476</v>
      </c>
      <c r="P889" s="57" t="s">
        <v>477</v>
      </c>
      <c r="Q889" s="15"/>
      <c r="R889" s="150" t="s">
        <v>41</v>
      </c>
      <c r="S889" s="61"/>
    </row>
    <row r="890" spans="1:19" s="188" customFormat="1" ht="11.1" customHeight="1" x14ac:dyDescent="0.25">
      <c r="A890" s="59"/>
      <c r="B890" s="227"/>
      <c r="C890" s="228"/>
      <c r="D890" s="56" t="s">
        <v>42</v>
      </c>
      <c r="E890" s="60"/>
      <c r="F890" s="60">
        <v>70</v>
      </c>
      <c r="G890" s="60">
        <v>55</v>
      </c>
      <c r="H890" s="60">
        <v>40</v>
      </c>
      <c r="I890" s="60">
        <v>35</v>
      </c>
      <c r="J890" s="60">
        <v>35</v>
      </c>
      <c r="K890" s="60">
        <v>30</v>
      </c>
      <c r="L890" s="60">
        <v>35</v>
      </c>
      <c r="M890" s="60">
        <v>45</v>
      </c>
      <c r="N890" s="60">
        <v>50</v>
      </c>
      <c r="O890" s="60">
        <v>35</v>
      </c>
      <c r="P890" s="60"/>
      <c r="Q890" s="15"/>
      <c r="R890" s="60">
        <f>AVERAGE(E890:P890)</f>
        <v>43</v>
      </c>
      <c r="S890" s="61" t="s">
        <v>43</v>
      </c>
    </row>
    <row r="891" spans="1:19" s="188" customFormat="1" ht="11.1" customHeight="1" x14ac:dyDescent="0.25">
      <c r="A891" s="59"/>
      <c r="B891" s="229"/>
      <c r="C891" s="230"/>
      <c r="D891" s="56" t="s">
        <v>44</v>
      </c>
      <c r="E891" s="62" t="s">
        <v>45</v>
      </c>
      <c r="F891" s="62" t="s">
        <v>97</v>
      </c>
      <c r="G891" s="62" t="s">
        <v>290</v>
      </c>
      <c r="H891" s="62" t="s">
        <v>98</v>
      </c>
      <c r="I891" s="62" t="s">
        <v>98</v>
      </c>
      <c r="J891" s="63" t="s">
        <v>121</v>
      </c>
      <c r="K891" s="62" t="s">
        <v>98</v>
      </c>
      <c r="L891" s="63" t="s">
        <v>121</v>
      </c>
      <c r="M891" s="63" t="s">
        <v>98</v>
      </c>
      <c r="N891" s="63" t="s">
        <v>98</v>
      </c>
      <c r="O891" s="63" t="s">
        <v>83</v>
      </c>
      <c r="P891" s="63" t="s">
        <v>45</v>
      </c>
      <c r="Q891" s="64"/>
      <c r="R891" s="60">
        <f>AVERAGE(E890:J890)</f>
        <v>47</v>
      </c>
      <c r="S891" s="61" t="s">
        <v>46</v>
      </c>
    </row>
    <row r="892" spans="1:19" s="185" customFormat="1" ht="11.1" customHeight="1" x14ac:dyDescent="0.25">
      <c r="A892" s="59"/>
      <c r="B892" s="182"/>
      <c r="C892" s="182"/>
      <c r="D892" s="59"/>
      <c r="E892" s="82"/>
      <c r="F892" s="82"/>
      <c r="G892" s="82"/>
      <c r="H892" s="82"/>
      <c r="I892" s="82"/>
      <c r="J892" s="83"/>
      <c r="K892" s="82"/>
      <c r="L892" s="82"/>
      <c r="M892" s="82"/>
      <c r="N892" s="82"/>
      <c r="O892" s="82"/>
      <c r="P892" s="82"/>
      <c r="Q892" s="81"/>
      <c r="R892" s="65"/>
      <c r="S892" s="85"/>
    </row>
    <row r="894" spans="1:19" ht="20.100000000000001" customHeight="1" x14ac:dyDescent="0.25">
      <c r="A894" s="198" t="s">
        <v>353</v>
      </c>
      <c r="B894" s="198"/>
    </row>
    <row r="895" spans="1:19" ht="15" customHeight="1" x14ac:dyDescent="0.25">
      <c r="A895" s="215" t="s">
        <v>350</v>
      </c>
      <c r="B895" s="215"/>
      <c r="C895" s="215"/>
      <c r="D895" s="14" t="s">
        <v>26</v>
      </c>
    </row>
    <row r="897" spans="1:19" ht="11.1" customHeight="1" x14ac:dyDescent="0.25">
      <c r="A897" s="55"/>
      <c r="B897" s="225" t="s">
        <v>116</v>
      </c>
      <c r="C897" s="226"/>
      <c r="D897" s="56" t="s">
        <v>28</v>
      </c>
      <c r="E897" s="57" t="s">
        <v>29</v>
      </c>
      <c r="F897" s="57" t="s">
        <v>30</v>
      </c>
      <c r="G897" s="57" t="s">
        <v>31</v>
      </c>
      <c r="H897" s="57" t="s">
        <v>32</v>
      </c>
      <c r="I897" s="57" t="s">
        <v>33</v>
      </c>
      <c r="J897" s="57" t="s">
        <v>34</v>
      </c>
      <c r="K897" s="57" t="s">
        <v>35</v>
      </c>
      <c r="L897" s="57" t="s">
        <v>36</v>
      </c>
      <c r="M897" s="57" t="s">
        <v>37</v>
      </c>
      <c r="N897" s="57" t="s">
        <v>38</v>
      </c>
      <c r="O897" s="57" t="s">
        <v>39</v>
      </c>
      <c r="P897" s="57" t="s">
        <v>40</v>
      </c>
      <c r="Q897" s="15"/>
      <c r="R897" s="57" t="s">
        <v>41</v>
      </c>
      <c r="S897" s="58"/>
    </row>
    <row r="898" spans="1:19" ht="11.1" customHeight="1" x14ac:dyDescent="0.25">
      <c r="A898" s="59"/>
      <c r="B898" s="227"/>
      <c r="C898" s="228"/>
      <c r="D898" s="56" t="s">
        <v>42</v>
      </c>
      <c r="E898" s="60"/>
      <c r="F898" s="60"/>
      <c r="G898" s="60"/>
      <c r="H898" s="60"/>
      <c r="I898" s="60"/>
      <c r="J898" s="60"/>
      <c r="K898" s="60"/>
      <c r="L898" s="60"/>
      <c r="M898" s="60">
        <v>90</v>
      </c>
      <c r="N898" s="60">
        <v>100</v>
      </c>
      <c r="O898" s="60">
        <v>90</v>
      </c>
      <c r="P898" s="60">
        <v>100</v>
      </c>
      <c r="Q898" s="15"/>
      <c r="R898" s="60">
        <f>AVERAGE(E898:P898)</f>
        <v>95</v>
      </c>
      <c r="S898" s="61" t="s">
        <v>43</v>
      </c>
    </row>
    <row r="899" spans="1:19" ht="11.1" customHeight="1" x14ac:dyDescent="0.25">
      <c r="A899" s="59"/>
      <c r="B899" s="229"/>
      <c r="C899" s="230"/>
      <c r="D899" s="56" t="s">
        <v>44</v>
      </c>
      <c r="E899" s="62"/>
      <c r="F899" s="62"/>
      <c r="G899" s="62"/>
      <c r="H899" s="62"/>
      <c r="I899" s="62"/>
      <c r="J899" s="63"/>
      <c r="K899" s="63"/>
      <c r="L899" s="63"/>
      <c r="M899" s="63"/>
      <c r="N899" s="63"/>
      <c r="O899" s="63"/>
      <c r="P899" s="63"/>
      <c r="Q899" s="64"/>
      <c r="R899" s="60" t="s">
        <v>16</v>
      </c>
      <c r="S899" s="61" t="s">
        <v>46</v>
      </c>
    </row>
    <row r="900" spans="1:19" ht="11.1" customHeight="1" x14ac:dyDescent="0.25">
      <c r="A900" s="59"/>
      <c r="B900" s="59"/>
      <c r="C900" s="59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15"/>
      <c r="P900" s="15"/>
      <c r="Q900" s="15"/>
      <c r="R900" s="15"/>
      <c r="S900" s="54"/>
    </row>
    <row r="901" spans="1:19" ht="11.1" customHeight="1" x14ac:dyDescent="0.25">
      <c r="A901" s="55"/>
      <c r="B901" s="225" t="s">
        <v>117</v>
      </c>
      <c r="C901" s="226"/>
      <c r="D901" s="56" t="s">
        <v>28</v>
      </c>
      <c r="E901" s="57" t="s">
        <v>47</v>
      </c>
      <c r="F901" s="57" t="s">
        <v>48</v>
      </c>
      <c r="G901" s="57" t="s">
        <v>49</v>
      </c>
      <c r="H901" s="57" t="s">
        <v>50</v>
      </c>
      <c r="I901" s="57" t="s">
        <v>51</v>
      </c>
      <c r="J901" s="57" t="s">
        <v>52</v>
      </c>
      <c r="K901" s="57" t="s">
        <v>53</v>
      </c>
      <c r="L901" s="57" t="s">
        <v>54</v>
      </c>
      <c r="M901" s="57" t="s">
        <v>55</v>
      </c>
      <c r="N901" s="57" t="s">
        <v>56</v>
      </c>
      <c r="O901" s="57" t="s">
        <v>57</v>
      </c>
      <c r="P901" s="57" t="s">
        <v>58</v>
      </c>
      <c r="Q901" s="15"/>
      <c r="R901" s="57" t="s">
        <v>41</v>
      </c>
      <c r="S901" s="58"/>
    </row>
    <row r="902" spans="1:19" ht="11.1" customHeight="1" x14ac:dyDescent="0.25">
      <c r="A902" s="59"/>
      <c r="B902" s="227"/>
      <c r="C902" s="228"/>
      <c r="D902" s="56" t="s">
        <v>42</v>
      </c>
      <c r="E902" s="60">
        <v>80</v>
      </c>
      <c r="F902" s="60">
        <v>80</v>
      </c>
      <c r="G902" s="60">
        <v>60</v>
      </c>
      <c r="H902" s="60">
        <v>70</v>
      </c>
      <c r="I902" s="60">
        <v>100</v>
      </c>
      <c r="J902" s="60">
        <v>90</v>
      </c>
      <c r="K902" s="60">
        <v>110</v>
      </c>
      <c r="L902" s="60">
        <v>100</v>
      </c>
      <c r="M902" s="60">
        <v>90</v>
      </c>
      <c r="N902" s="60">
        <v>80</v>
      </c>
      <c r="O902" s="60">
        <v>90</v>
      </c>
      <c r="P902" s="60"/>
      <c r="Q902" s="15"/>
      <c r="R902" s="60">
        <f>AVERAGE(E902:P902)</f>
        <v>86.36363636363636</v>
      </c>
      <c r="S902" s="61" t="s">
        <v>43</v>
      </c>
    </row>
    <row r="903" spans="1:19" ht="11.1" customHeight="1" x14ac:dyDescent="0.25">
      <c r="A903" s="59"/>
      <c r="B903" s="229"/>
      <c r="C903" s="230"/>
      <c r="D903" s="56" t="s">
        <v>44</v>
      </c>
      <c r="E903" s="62"/>
      <c r="F903" s="62"/>
      <c r="G903" s="62"/>
      <c r="H903" s="62"/>
      <c r="I903" s="62"/>
      <c r="J903" s="63"/>
      <c r="K903" s="63"/>
      <c r="L903" s="63"/>
      <c r="M903" s="63"/>
      <c r="N903" s="63"/>
      <c r="O903" s="63"/>
      <c r="P903" s="63" t="s">
        <v>45</v>
      </c>
      <c r="Q903" s="64"/>
      <c r="R903" s="60">
        <f>AVERAGE(E902:J902)</f>
        <v>80</v>
      </c>
      <c r="S903" s="61" t="s">
        <v>46</v>
      </c>
    </row>
    <row r="904" spans="1:19" ht="11.1" customHeight="1" x14ac:dyDescent="0.25">
      <c r="A904" s="59"/>
      <c r="B904" s="52"/>
      <c r="C904" s="15"/>
      <c r="D904" s="66"/>
      <c r="E904" s="66"/>
      <c r="F904" s="66"/>
      <c r="G904" s="61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54"/>
    </row>
    <row r="905" spans="1:19" ht="11.1" customHeight="1" x14ac:dyDescent="0.25">
      <c r="A905" s="55"/>
      <c r="B905" s="225" t="s">
        <v>118</v>
      </c>
      <c r="C905" s="226"/>
      <c r="D905" s="56" t="s">
        <v>28</v>
      </c>
      <c r="E905" s="57" t="s">
        <v>60</v>
      </c>
      <c r="F905" s="57" t="s">
        <v>61</v>
      </c>
      <c r="G905" s="57" t="s">
        <v>62</v>
      </c>
      <c r="H905" s="57" t="s">
        <v>63</v>
      </c>
      <c r="I905" s="57" t="s">
        <v>64</v>
      </c>
      <c r="J905" s="57" t="s">
        <v>65</v>
      </c>
      <c r="K905" s="57" t="s">
        <v>66</v>
      </c>
      <c r="L905" s="57" t="s">
        <v>67</v>
      </c>
      <c r="M905" s="57" t="s">
        <v>68</v>
      </c>
      <c r="N905" s="57" t="s">
        <v>56</v>
      </c>
      <c r="O905" s="57" t="s">
        <v>69</v>
      </c>
      <c r="P905" s="57" t="s">
        <v>70</v>
      </c>
      <c r="Q905" s="15"/>
      <c r="R905" s="57" t="s">
        <v>41</v>
      </c>
      <c r="S905" s="58"/>
    </row>
    <row r="906" spans="1:19" ht="11.1" customHeight="1" x14ac:dyDescent="0.25">
      <c r="A906" s="59"/>
      <c r="B906" s="227"/>
      <c r="C906" s="228"/>
      <c r="D906" s="56" t="s">
        <v>42</v>
      </c>
      <c r="E906" s="60">
        <v>45</v>
      </c>
      <c r="F906" s="60">
        <v>140</v>
      </c>
      <c r="G906" s="60">
        <v>100</v>
      </c>
      <c r="H906" s="60">
        <v>80</v>
      </c>
      <c r="I906" s="60">
        <v>85</v>
      </c>
      <c r="J906" s="60">
        <v>100</v>
      </c>
      <c r="K906" s="60">
        <v>120</v>
      </c>
      <c r="L906" s="60">
        <v>90</v>
      </c>
      <c r="M906" s="60">
        <v>100</v>
      </c>
      <c r="N906" s="60">
        <v>60</v>
      </c>
      <c r="O906" s="60">
        <v>80</v>
      </c>
      <c r="P906" s="60"/>
      <c r="Q906" s="15"/>
      <c r="R906" s="60">
        <f>AVERAGE(E906:P906)</f>
        <v>90.909090909090907</v>
      </c>
      <c r="S906" s="61" t="s">
        <v>43</v>
      </c>
    </row>
    <row r="907" spans="1:19" ht="11.1" customHeight="1" x14ac:dyDescent="0.25">
      <c r="A907" s="59"/>
      <c r="B907" s="229"/>
      <c r="C907" s="230"/>
      <c r="D907" s="56" t="s">
        <v>44</v>
      </c>
      <c r="E907" s="62"/>
      <c r="F907" s="62"/>
      <c r="G907" s="62"/>
      <c r="H907" s="62"/>
      <c r="I907" s="62"/>
      <c r="J907" s="63"/>
      <c r="K907" s="63"/>
      <c r="L907" s="63"/>
      <c r="M907" s="63"/>
      <c r="N907" s="63"/>
      <c r="O907" s="63"/>
      <c r="P907" s="63" t="s">
        <v>45</v>
      </c>
      <c r="Q907" s="64"/>
      <c r="R907" s="60">
        <f>AVERAGE(E906:J906)</f>
        <v>91.666666666666671</v>
      </c>
      <c r="S907" s="61" t="s">
        <v>46</v>
      </c>
    </row>
    <row r="908" spans="1:19" ht="11.1" customHeight="1" x14ac:dyDescent="0.25">
      <c r="A908" s="59"/>
      <c r="B908" s="55"/>
      <c r="C908" s="59"/>
      <c r="D908" s="59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59"/>
      <c r="R908" s="59"/>
      <c r="S908" s="59"/>
    </row>
    <row r="909" spans="1:19" ht="11.1" customHeight="1" x14ac:dyDescent="0.25">
      <c r="A909" s="55"/>
      <c r="B909" s="225" t="s">
        <v>119</v>
      </c>
      <c r="C909" s="226"/>
      <c r="D909" s="56" t="s">
        <v>28</v>
      </c>
      <c r="E909" s="57" t="s">
        <v>71</v>
      </c>
      <c r="F909" s="57" t="s">
        <v>72</v>
      </c>
      <c r="G909" s="57" t="s">
        <v>73</v>
      </c>
      <c r="H909" s="57" t="s">
        <v>74</v>
      </c>
      <c r="I909" s="57" t="s">
        <v>75</v>
      </c>
      <c r="J909" s="57" t="s">
        <v>76</v>
      </c>
      <c r="K909" s="57" t="s">
        <v>77</v>
      </c>
      <c r="L909" s="57" t="s">
        <v>78</v>
      </c>
      <c r="M909" s="57" t="s">
        <v>79</v>
      </c>
      <c r="N909" s="57" t="s">
        <v>80</v>
      </c>
      <c r="O909" s="57" t="s">
        <v>81</v>
      </c>
      <c r="P909" s="57" t="s">
        <v>82</v>
      </c>
      <c r="Q909" s="15"/>
      <c r="R909" s="57" t="s">
        <v>41</v>
      </c>
      <c r="S909" s="58"/>
    </row>
    <row r="910" spans="1:19" ht="11.1" customHeight="1" x14ac:dyDescent="0.25">
      <c r="A910" s="59"/>
      <c r="B910" s="227"/>
      <c r="C910" s="228"/>
      <c r="D910" s="56" t="s">
        <v>42</v>
      </c>
      <c r="E910" s="60"/>
      <c r="F910" s="60">
        <v>90</v>
      </c>
      <c r="G910" s="60">
        <v>70</v>
      </c>
      <c r="H910" s="60">
        <v>90</v>
      </c>
      <c r="I910" s="60">
        <v>60</v>
      </c>
      <c r="J910" s="60">
        <v>80</v>
      </c>
      <c r="K910" s="60">
        <v>85</v>
      </c>
      <c r="L910" s="60">
        <v>105</v>
      </c>
      <c r="M910" s="60">
        <v>100</v>
      </c>
      <c r="N910" s="60">
        <v>120</v>
      </c>
      <c r="O910" s="60">
        <v>120</v>
      </c>
      <c r="P910" s="60">
        <v>80</v>
      </c>
      <c r="Q910" s="15"/>
      <c r="R910" s="60">
        <f>AVERAGE(E910:P910)</f>
        <v>90.909090909090907</v>
      </c>
      <c r="S910" s="61" t="s">
        <v>43</v>
      </c>
    </row>
    <row r="911" spans="1:19" ht="11.1" customHeight="1" x14ac:dyDescent="0.25">
      <c r="A911" s="59"/>
      <c r="B911" s="229"/>
      <c r="C911" s="230"/>
      <c r="D911" s="56" t="s">
        <v>44</v>
      </c>
      <c r="E911" s="63" t="s">
        <v>45</v>
      </c>
      <c r="F911" s="62"/>
      <c r="G911" s="62"/>
      <c r="H911" s="62"/>
      <c r="I911" s="62"/>
      <c r="J911" s="63" t="s">
        <v>16</v>
      </c>
      <c r="K911" s="63" t="s">
        <v>16</v>
      </c>
      <c r="L911" s="63" t="s">
        <v>16</v>
      </c>
      <c r="M911" s="63" t="s">
        <v>157</v>
      </c>
      <c r="N911" s="63" t="s">
        <v>157</v>
      </c>
      <c r="O911" s="63" t="s">
        <v>157</v>
      </c>
      <c r="P911" s="63" t="s">
        <v>16</v>
      </c>
      <c r="Q911" s="64"/>
      <c r="R911" s="60">
        <f>AVERAGE(E910:J910)</f>
        <v>78</v>
      </c>
      <c r="S911" s="61" t="s">
        <v>46</v>
      </c>
    </row>
    <row r="912" spans="1:19" ht="11.1" customHeight="1" x14ac:dyDescent="0.25">
      <c r="A912" s="59"/>
      <c r="B912" s="55"/>
      <c r="C912" s="59"/>
      <c r="D912" s="59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59"/>
      <c r="R912" s="59"/>
      <c r="S912" s="59"/>
    </row>
    <row r="913" spans="1:19" ht="11.1" customHeight="1" x14ac:dyDescent="0.25">
      <c r="A913" s="55"/>
      <c r="B913" s="225" t="s">
        <v>122</v>
      </c>
      <c r="C913" s="226"/>
      <c r="D913" s="56" t="s">
        <v>28</v>
      </c>
      <c r="E913" s="57" t="s">
        <v>85</v>
      </c>
      <c r="F913" s="57" t="s">
        <v>86</v>
      </c>
      <c r="G913" s="57" t="s">
        <v>87</v>
      </c>
      <c r="H913" s="57" t="s">
        <v>88</v>
      </c>
      <c r="I913" s="57" t="s">
        <v>89</v>
      </c>
      <c r="J913" s="57" t="s">
        <v>90</v>
      </c>
      <c r="K913" s="57" t="s">
        <v>91</v>
      </c>
      <c r="L913" s="57" t="s">
        <v>92</v>
      </c>
      <c r="M913" s="57" t="s">
        <v>93</v>
      </c>
      <c r="N913" s="57" t="s">
        <v>94</v>
      </c>
      <c r="O913" s="57" t="s">
        <v>95</v>
      </c>
      <c r="P913" s="57" t="s">
        <v>96</v>
      </c>
      <c r="Q913" s="15"/>
      <c r="R913" s="57" t="s">
        <v>41</v>
      </c>
      <c r="S913" s="58"/>
    </row>
    <row r="914" spans="1:19" ht="11.1" customHeight="1" x14ac:dyDescent="0.25">
      <c r="A914" s="59"/>
      <c r="B914" s="227"/>
      <c r="C914" s="228"/>
      <c r="D914" s="56" t="s">
        <v>42</v>
      </c>
      <c r="E914" s="60"/>
      <c r="F914" s="60"/>
      <c r="G914" s="60">
        <v>90</v>
      </c>
      <c r="H914" s="60">
        <v>80</v>
      </c>
      <c r="I914" s="60">
        <v>75</v>
      </c>
      <c r="J914" s="60">
        <v>70</v>
      </c>
      <c r="K914" s="60">
        <v>70</v>
      </c>
      <c r="L914" s="60">
        <v>100</v>
      </c>
      <c r="M914" s="60">
        <v>70</v>
      </c>
      <c r="N914" s="60">
        <v>100</v>
      </c>
      <c r="O914" s="60">
        <v>130</v>
      </c>
      <c r="P914" s="60">
        <v>60</v>
      </c>
      <c r="Q914" s="15"/>
      <c r="R914" s="60">
        <f>AVERAGE(E914:P914)</f>
        <v>84.5</v>
      </c>
      <c r="S914" s="61" t="s">
        <v>43</v>
      </c>
    </row>
    <row r="915" spans="1:19" ht="11.1" customHeight="1" x14ac:dyDescent="0.25">
      <c r="A915" s="59"/>
      <c r="B915" s="229"/>
      <c r="C915" s="230"/>
      <c r="D915" s="56" t="s">
        <v>44</v>
      </c>
      <c r="E915" s="63" t="s">
        <v>45</v>
      </c>
      <c r="F915" s="63" t="s">
        <v>45</v>
      </c>
      <c r="G915" s="62" t="s">
        <v>171</v>
      </c>
      <c r="H915" s="62" t="s">
        <v>171</v>
      </c>
      <c r="I915" s="62" t="s">
        <v>171</v>
      </c>
      <c r="J915" s="63" t="s">
        <v>171</v>
      </c>
      <c r="K915" s="63" t="s">
        <v>171</v>
      </c>
      <c r="L915" s="63" t="s">
        <v>121</v>
      </c>
      <c r="M915" s="63" t="s">
        <v>149</v>
      </c>
      <c r="N915" s="63" t="s">
        <v>83</v>
      </c>
      <c r="O915" s="63" t="s">
        <v>83</v>
      </c>
      <c r="P915" s="63" t="s">
        <v>83</v>
      </c>
      <c r="Q915" s="64"/>
      <c r="R915" s="60">
        <f>AVERAGE(E914:J914)</f>
        <v>78.75</v>
      </c>
      <c r="S915" s="61" t="s">
        <v>46</v>
      </c>
    </row>
    <row r="916" spans="1:19" ht="11.1" customHeight="1" x14ac:dyDescent="0.25">
      <c r="A916" s="59"/>
      <c r="B916" s="15"/>
      <c r="C916" s="15"/>
      <c r="D916" s="15"/>
      <c r="E916" s="15"/>
      <c r="F916" s="15"/>
      <c r="G916" s="161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 ht="11.1" customHeight="1" x14ac:dyDescent="0.25">
      <c r="A917" s="55"/>
      <c r="B917" s="225" t="s">
        <v>128</v>
      </c>
      <c r="C917" s="226"/>
      <c r="D917" s="56" t="s">
        <v>28</v>
      </c>
      <c r="E917" s="57" t="s">
        <v>124</v>
      </c>
      <c r="F917" s="57" t="s">
        <v>125</v>
      </c>
      <c r="G917" s="57" t="s">
        <v>126</v>
      </c>
      <c r="H917" s="57" t="s">
        <v>127</v>
      </c>
      <c r="I917" s="57" t="s">
        <v>129</v>
      </c>
      <c r="J917" s="57" t="s">
        <v>130</v>
      </c>
      <c r="K917" s="57" t="s">
        <v>131</v>
      </c>
      <c r="L917" s="57" t="s">
        <v>132</v>
      </c>
      <c r="M917" s="57" t="s">
        <v>133</v>
      </c>
      <c r="N917" s="57" t="s">
        <v>134</v>
      </c>
      <c r="O917" s="57" t="s">
        <v>135</v>
      </c>
      <c r="P917" s="57" t="s">
        <v>136</v>
      </c>
      <c r="Q917" s="15"/>
      <c r="R917" s="57" t="s">
        <v>41</v>
      </c>
      <c r="S917" s="58"/>
    </row>
    <row r="918" spans="1:19" ht="11.1" customHeight="1" x14ac:dyDescent="0.25">
      <c r="A918" s="59"/>
      <c r="B918" s="227"/>
      <c r="C918" s="228"/>
      <c r="D918" s="56" t="s">
        <v>42</v>
      </c>
      <c r="E918" s="60">
        <v>100</v>
      </c>
      <c r="F918" s="62">
        <v>90</v>
      </c>
      <c r="G918" s="60">
        <v>65</v>
      </c>
      <c r="H918" s="60">
        <v>65</v>
      </c>
      <c r="I918" s="60">
        <v>95</v>
      </c>
      <c r="J918" s="60">
        <v>45</v>
      </c>
      <c r="K918" s="60">
        <v>50</v>
      </c>
      <c r="L918" s="60">
        <v>45</v>
      </c>
      <c r="M918" s="60">
        <v>40</v>
      </c>
      <c r="N918" s="60">
        <v>55</v>
      </c>
      <c r="O918" s="60" t="s">
        <v>16</v>
      </c>
      <c r="P918" s="60">
        <v>100</v>
      </c>
      <c r="Q918" s="15"/>
      <c r="R918" s="60">
        <f>AVERAGE(E918:P918)</f>
        <v>68.181818181818187</v>
      </c>
      <c r="S918" s="61" t="s">
        <v>43</v>
      </c>
    </row>
    <row r="919" spans="1:19" ht="11.1" customHeight="1" x14ac:dyDescent="0.25">
      <c r="A919" s="59"/>
      <c r="B919" s="229"/>
      <c r="C919" s="230"/>
      <c r="D919" s="56" t="s">
        <v>44</v>
      </c>
      <c r="E919" s="62" t="s">
        <v>177</v>
      </c>
      <c r="F919" s="62" t="s">
        <v>177</v>
      </c>
      <c r="G919" s="62" t="s">
        <v>177</v>
      </c>
      <c r="H919" s="62" t="s">
        <v>83</v>
      </c>
      <c r="I919" s="63" t="s">
        <v>83</v>
      </c>
      <c r="J919" s="63" t="s">
        <v>83</v>
      </c>
      <c r="K919" s="62" t="s">
        <v>83</v>
      </c>
      <c r="L919" s="62" t="s">
        <v>83</v>
      </c>
      <c r="M919" s="62" t="s">
        <v>83</v>
      </c>
      <c r="N919" s="63" t="s">
        <v>83</v>
      </c>
      <c r="O919" s="63" t="s">
        <v>83</v>
      </c>
      <c r="P919" s="63" t="s">
        <v>83</v>
      </c>
      <c r="Q919" s="64"/>
      <c r="R919" s="60">
        <f>AVERAGE(E918:J918)</f>
        <v>76.666666666666671</v>
      </c>
      <c r="S919" s="61" t="s">
        <v>46</v>
      </c>
    </row>
    <row r="920" spans="1:19" ht="11.1" customHeight="1" x14ac:dyDescent="0.25">
      <c r="A920" s="59"/>
      <c r="B920" s="15"/>
      <c r="C920" s="15"/>
      <c r="D920" s="15"/>
      <c r="E920" s="15"/>
      <c r="F920" s="15"/>
      <c r="G920" s="161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 ht="11.1" customHeight="1" x14ac:dyDescent="0.25">
      <c r="A921" s="55"/>
      <c r="B921" s="225" t="s">
        <v>295</v>
      </c>
      <c r="C921" s="226"/>
      <c r="D921" s="56" t="s">
        <v>28</v>
      </c>
      <c r="E921" s="57" t="s">
        <v>296</v>
      </c>
      <c r="F921" s="57" t="s">
        <v>297</v>
      </c>
      <c r="G921" s="57" t="s">
        <v>298</v>
      </c>
      <c r="H921" s="57" t="s">
        <v>299</v>
      </c>
      <c r="I921" s="57" t="s">
        <v>300</v>
      </c>
      <c r="J921" s="57" t="s">
        <v>301</v>
      </c>
      <c r="K921" s="57" t="s">
        <v>302</v>
      </c>
      <c r="L921" s="57" t="s">
        <v>303</v>
      </c>
      <c r="M921" s="57" t="s">
        <v>304</v>
      </c>
      <c r="N921" s="57" t="s">
        <v>305</v>
      </c>
      <c r="O921" s="57" t="s">
        <v>306</v>
      </c>
      <c r="P921" s="57" t="s">
        <v>307</v>
      </c>
      <c r="Q921" s="15"/>
      <c r="R921" s="57" t="s">
        <v>41</v>
      </c>
      <c r="S921" s="58"/>
    </row>
    <row r="922" spans="1:19" ht="11.1" customHeight="1" x14ac:dyDescent="0.25">
      <c r="A922" s="59"/>
      <c r="B922" s="227"/>
      <c r="C922" s="228"/>
      <c r="D922" s="56" t="s">
        <v>42</v>
      </c>
      <c r="E922" s="60">
        <v>55</v>
      </c>
      <c r="F922" s="60">
        <v>60</v>
      </c>
      <c r="G922" s="60">
        <v>50</v>
      </c>
      <c r="H922" s="60">
        <v>50</v>
      </c>
      <c r="I922" s="60">
        <v>65</v>
      </c>
      <c r="J922" s="60">
        <v>60</v>
      </c>
      <c r="K922" s="60">
        <v>55</v>
      </c>
      <c r="L922" s="60">
        <v>60</v>
      </c>
      <c r="M922" s="60">
        <v>60</v>
      </c>
      <c r="N922" s="60">
        <v>90</v>
      </c>
      <c r="O922" s="60">
        <v>60</v>
      </c>
      <c r="P922" s="60">
        <v>75</v>
      </c>
      <c r="Q922" s="15"/>
      <c r="R922" s="60">
        <f>AVERAGE(E922:P922)</f>
        <v>61.666666666666664</v>
      </c>
      <c r="S922" s="61" t="s">
        <v>43</v>
      </c>
    </row>
    <row r="923" spans="1:19" ht="11.1" customHeight="1" x14ac:dyDescent="0.25">
      <c r="A923" s="59"/>
      <c r="B923" s="229"/>
      <c r="C923" s="230"/>
      <c r="D923" s="56" t="s">
        <v>44</v>
      </c>
      <c r="E923" s="62" t="s">
        <v>83</v>
      </c>
      <c r="F923" s="62" t="s">
        <v>83</v>
      </c>
      <c r="G923" s="62" t="s">
        <v>83</v>
      </c>
      <c r="H923" s="62" t="s">
        <v>83</v>
      </c>
      <c r="I923" s="62" t="s">
        <v>83</v>
      </c>
      <c r="J923" s="63" t="s">
        <v>83</v>
      </c>
      <c r="K923" s="62" t="s">
        <v>83</v>
      </c>
      <c r="L923" s="62" t="s">
        <v>83</v>
      </c>
      <c r="M923" s="62" t="s">
        <v>83</v>
      </c>
      <c r="N923" s="62" t="s">
        <v>121</v>
      </c>
      <c r="O923" s="62" t="s">
        <v>121</v>
      </c>
      <c r="P923" s="62" t="s">
        <v>352</v>
      </c>
      <c r="Q923" s="64"/>
      <c r="R923" s="60">
        <f>AVERAGE(E922:J922)</f>
        <v>56.666666666666664</v>
      </c>
      <c r="S923" s="61" t="s">
        <v>46</v>
      </c>
    </row>
    <row r="924" spans="1:19" s="178" customFormat="1" ht="11.1" customHeight="1" x14ac:dyDescent="0.25">
      <c r="A924" s="59"/>
      <c r="B924" s="15"/>
      <c r="C924" s="15"/>
      <c r="D924" s="15"/>
      <c r="E924" s="15"/>
      <c r="F924" s="15"/>
      <c r="G924" s="161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 s="178" customFormat="1" ht="11.1" customHeight="1" x14ac:dyDescent="0.25">
      <c r="A925" s="59"/>
      <c r="B925" s="231" t="s">
        <v>408</v>
      </c>
      <c r="C925" s="231"/>
      <c r="D925" s="56" t="s">
        <v>28</v>
      </c>
      <c r="E925" s="57" t="s">
        <v>411</v>
      </c>
      <c r="F925" s="57" t="s">
        <v>412</v>
      </c>
      <c r="G925" s="57" t="s">
        <v>413</v>
      </c>
      <c r="H925" s="57" t="s">
        <v>414</v>
      </c>
      <c r="I925" s="57" t="s">
        <v>415</v>
      </c>
      <c r="J925" s="57" t="s">
        <v>416</v>
      </c>
      <c r="K925" s="57" t="s">
        <v>417</v>
      </c>
      <c r="L925" s="57" t="s">
        <v>418</v>
      </c>
      <c r="M925" s="57" t="s">
        <v>419</v>
      </c>
      <c r="N925" s="57" t="s">
        <v>420</v>
      </c>
      <c r="O925" s="57" t="s">
        <v>421</v>
      </c>
      <c r="P925" s="57" t="s">
        <v>422</v>
      </c>
      <c r="Q925" s="15"/>
      <c r="R925" s="150" t="s">
        <v>41</v>
      </c>
      <c r="S925" s="58"/>
    </row>
    <row r="926" spans="1:19" s="178" customFormat="1" ht="11.1" customHeight="1" x14ac:dyDescent="0.25">
      <c r="A926" s="59"/>
      <c r="B926" s="231"/>
      <c r="C926" s="231"/>
      <c r="D926" s="56" t="s">
        <v>42</v>
      </c>
      <c r="E926" s="60">
        <v>90</v>
      </c>
      <c r="F926" s="60">
        <v>50</v>
      </c>
      <c r="G926" s="60">
        <v>45</v>
      </c>
      <c r="H926" s="60">
        <v>60</v>
      </c>
      <c r="I926" s="60">
        <v>75</v>
      </c>
      <c r="J926" s="60">
        <v>60</v>
      </c>
      <c r="K926" s="60">
        <v>50</v>
      </c>
      <c r="L926" s="60">
        <v>60</v>
      </c>
      <c r="M926" s="60">
        <v>60</v>
      </c>
      <c r="N926" s="60">
        <v>65</v>
      </c>
      <c r="O926" s="60">
        <v>70</v>
      </c>
      <c r="P926" s="60">
        <v>95</v>
      </c>
      <c r="Q926" s="15"/>
      <c r="R926" s="60">
        <f>AVERAGE(E926:P926)</f>
        <v>65</v>
      </c>
      <c r="S926" s="61" t="s">
        <v>43</v>
      </c>
    </row>
    <row r="927" spans="1:19" s="178" customFormat="1" ht="11.1" customHeight="1" x14ac:dyDescent="0.25">
      <c r="A927" s="59"/>
      <c r="B927" s="231"/>
      <c r="C927" s="231"/>
      <c r="D927" s="56" t="s">
        <v>44</v>
      </c>
      <c r="E927" s="62" t="s">
        <v>83</v>
      </c>
      <c r="F927" s="62" t="s">
        <v>83</v>
      </c>
      <c r="G927" s="62" t="s">
        <v>121</v>
      </c>
      <c r="H927" s="62" t="s">
        <v>83</v>
      </c>
      <c r="I927" s="62" t="s">
        <v>121</v>
      </c>
      <c r="J927" s="63" t="s">
        <v>83</v>
      </c>
      <c r="K927" s="62" t="s">
        <v>83</v>
      </c>
      <c r="L927" s="62" t="s">
        <v>121</v>
      </c>
      <c r="M927" s="62" t="s">
        <v>121</v>
      </c>
      <c r="N927" s="62" t="s">
        <v>83</v>
      </c>
      <c r="O927" s="62" t="s">
        <v>121</v>
      </c>
      <c r="P927" s="62" t="s">
        <v>121</v>
      </c>
      <c r="Q927" s="64"/>
      <c r="R927" s="60">
        <f>AVERAGE(E926:J926)</f>
        <v>63.333333333333336</v>
      </c>
      <c r="S927" s="61" t="s">
        <v>46</v>
      </c>
    </row>
    <row r="928" spans="1:19" s="185" customFormat="1" ht="11.1" customHeight="1" x14ac:dyDescent="0.25">
      <c r="A928" s="59"/>
      <c r="B928" s="182"/>
      <c r="C928" s="182"/>
      <c r="D928" s="59"/>
      <c r="E928" s="82"/>
      <c r="F928" s="82"/>
      <c r="G928" s="82"/>
      <c r="H928" s="82"/>
      <c r="I928" s="82"/>
      <c r="J928" s="83"/>
      <c r="K928" s="82"/>
      <c r="L928" s="82"/>
      <c r="M928" s="82"/>
      <c r="N928" s="82"/>
      <c r="O928" s="82"/>
      <c r="P928" s="82"/>
      <c r="Q928" s="81"/>
      <c r="R928" s="65"/>
      <c r="S928" s="85"/>
    </row>
    <row r="929" spans="1:19" s="181" customFormat="1" ht="11.1" customHeight="1" x14ac:dyDescent="0.25">
      <c r="A929" s="59"/>
      <c r="B929" s="225" t="s">
        <v>446</v>
      </c>
      <c r="C929" s="226"/>
      <c r="D929" s="56" t="s">
        <v>28</v>
      </c>
      <c r="E929" s="57" t="s">
        <v>434</v>
      </c>
      <c r="F929" s="57" t="s">
        <v>435</v>
      </c>
      <c r="G929" s="57" t="s">
        <v>436</v>
      </c>
      <c r="H929" s="57" t="s">
        <v>437</v>
      </c>
      <c r="I929" s="57" t="s">
        <v>438</v>
      </c>
      <c r="J929" s="57" t="s">
        <v>439</v>
      </c>
      <c r="K929" s="57" t="s">
        <v>440</v>
      </c>
      <c r="L929" s="57" t="s">
        <v>441</v>
      </c>
      <c r="M929" s="57" t="s">
        <v>442</v>
      </c>
      <c r="N929" s="57" t="s">
        <v>443</v>
      </c>
      <c r="O929" s="57" t="s">
        <v>444</v>
      </c>
      <c r="P929" s="57" t="s">
        <v>445</v>
      </c>
      <c r="Q929" s="15"/>
      <c r="R929" s="150" t="s">
        <v>41</v>
      </c>
      <c r="S929" s="61"/>
    </row>
    <row r="930" spans="1:19" s="181" customFormat="1" ht="11.1" customHeight="1" x14ac:dyDescent="0.25">
      <c r="A930" s="59"/>
      <c r="B930" s="227"/>
      <c r="C930" s="228"/>
      <c r="D930" s="56" t="s">
        <v>42</v>
      </c>
      <c r="E930" s="60">
        <v>40</v>
      </c>
      <c r="F930" s="60">
        <v>40</v>
      </c>
      <c r="G930" s="60">
        <v>60</v>
      </c>
      <c r="H930" s="60">
        <v>60</v>
      </c>
      <c r="I930" s="60">
        <v>95</v>
      </c>
      <c r="J930" s="60">
        <v>60</v>
      </c>
      <c r="K930" s="60">
        <v>55</v>
      </c>
      <c r="L930" s="60">
        <v>140</v>
      </c>
      <c r="M930" s="60">
        <v>60</v>
      </c>
      <c r="N930" s="60">
        <v>100</v>
      </c>
      <c r="O930" s="60">
        <v>100</v>
      </c>
      <c r="P930" s="60">
        <v>120</v>
      </c>
      <c r="Q930" s="15"/>
      <c r="R930" s="60">
        <f>AVERAGE(E930:P930)</f>
        <v>77.5</v>
      </c>
      <c r="S930" s="61" t="s">
        <v>43</v>
      </c>
    </row>
    <row r="931" spans="1:19" s="181" customFormat="1" ht="11.1" customHeight="1" x14ac:dyDescent="0.25">
      <c r="A931" s="59"/>
      <c r="B931" s="229"/>
      <c r="C931" s="230"/>
      <c r="D931" s="56" t="s">
        <v>44</v>
      </c>
      <c r="E931" s="62" t="s">
        <v>121</v>
      </c>
      <c r="F931" s="62" t="s">
        <v>83</v>
      </c>
      <c r="G931" s="62" t="s">
        <v>83</v>
      </c>
      <c r="H931" s="62" t="s">
        <v>83</v>
      </c>
      <c r="I931" s="62" t="s">
        <v>121</v>
      </c>
      <c r="J931" s="63" t="s">
        <v>121</v>
      </c>
      <c r="K931" s="62" t="s">
        <v>121</v>
      </c>
      <c r="L931" s="63" t="s">
        <v>121</v>
      </c>
      <c r="M931" s="63" t="s">
        <v>83</v>
      </c>
      <c r="N931" s="63" t="s">
        <v>121</v>
      </c>
      <c r="O931" s="63" t="s">
        <v>121</v>
      </c>
      <c r="P931" s="63" t="s">
        <v>121</v>
      </c>
      <c r="Q931" s="64"/>
      <c r="R931" s="60">
        <f>AVERAGE(E930:J930)</f>
        <v>59.166666666666664</v>
      </c>
      <c r="S931" s="61" t="s">
        <v>46</v>
      </c>
    </row>
    <row r="932" spans="1:19" s="185" customFormat="1" ht="11.1" customHeight="1" x14ac:dyDescent="0.25">
      <c r="A932" s="59"/>
      <c r="B932" s="189"/>
      <c r="C932" s="189"/>
      <c r="D932" s="59"/>
      <c r="E932" s="82"/>
      <c r="F932" s="82"/>
      <c r="G932" s="82"/>
      <c r="H932" s="82"/>
      <c r="I932" s="82"/>
      <c r="J932" s="83"/>
      <c r="K932" s="82"/>
      <c r="L932" s="83"/>
      <c r="M932" s="83"/>
      <c r="N932" s="83"/>
      <c r="O932" s="83"/>
      <c r="P932" s="83"/>
      <c r="Q932" s="81"/>
      <c r="R932" s="65"/>
      <c r="S932" s="85"/>
    </row>
    <row r="933" spans="1:19" s="188" customFormat="1" ht="11.1" customHeight="1" x14ac:dyDescent="0.25">
      <c r="A933" s="59"/>
      <c r="B933" s="225" t="s">
        <v>465</v>
      </c>
      <c r="C933" s="226"/>
      <c r="D933" s="56" t="s">
        <v>28</v>
      </c>
      <c r="E933" s="57" t="s">
        <v>466</v>
      </c>
      <c r="F933" s="57" t="s">
        <v>467</v>
      </c>
      <c r="G933" s="57" t="s">
        <v>468</v>
      </c>
      <c r="H933" s="57" t="s">
        <v>469</v>
      </c>
      <c r="I933" s="57" t="s">
        <v>470</v>
      </c>
      <c r="J933" s="57" t="s">
        <v>471</v>
      </c>
      <c r="K933" s="57" t="s">
        <v>472</v>
      </c>
      <c r="L933" s="57" t="s">
        <v>473</v>
      </c>
      <c r="M933" s="57" t="s">
        <v>474</v>
      </c>
      <c r="N933" s="57" t="s">
        <v>475</v>
      </c>
      <c r="O933" s="57" t="s">
        <v>476</v>
      </c>
      <c r="P933" s="57" t="s">
        <v>477</v>
      </c>
      <c r="Q933" s="15"/>
      <c r="R933" s="150" t="s">
        <v>41</v>
      </c>
      <c r="S933" s="61"/>
    </row>
    <row r="934" spans="1:19" s="188" customFormat="1" ht="11.1" customHeight="1" x14ac:dyDescent="0.25">
      <c r="A934" s="59"/>
      <c r="B934" s="227"/>
      <c r="C934" s="228"/>
      <c r="D934" s="56" t="s">
        <v>42</v>
      </c>
      <c r="E934" s="60">
        <v>80</v>
      </c>
      <c r="F934" s="60">
        <v>70</v>
      </c>
      <c r="G934" s="60">
        <v>60</v>
      </c>
      <c r="H934" s="60">
        <v>50</v>
      </c>
      <c r="I934" s="60">
        <v>60</v>
      </c>
      <c r="J934" s="60">
        <v>70</v>
      </c>
      <c r="K934" s="60">
        <v>60</v>
      </c>
      <c r="L934" s="60">
        <v>60</v>
      </c>
      <c r="M934" s="60">
        <v>50</v>
      </c>
      <c r="N934" s="60">
        <v>60</v>
      </c>
      <c r="O934" s="60">
        <v>60</v>
      </c>
      <c r="P934" s="60"/>
      <c r="Q934" s="15"/>
      <c r="R934" s="60">
        <f>AVERAGE(E934:P934)</f>
        <v>61.81818181818182</v>
      </c>
      <c r="S934" s="61" t="s">
        <v>43</v>
      </c>
    </row>
    <row r="935" spans="1:19" s="188" customFormat="1" ht="11.1" customHeight="1" x14ac:dyDescent="0.25">
      <c r="A935" s="59"/>
      <c r="B935" s="229"/>
      <c r="C935" s="230"/>
      <c r="D935" s="56" t="s">
        <v>44</v>
      </c>
      <c r="E935" s="62" t="s">
        <v>83</v>
      </c>
      <c r="F935" s="62" t="s">
        <v>121</v>
      </c>
      <c r="G935" s="62" t="s">
        <v>293</v>
      </c>
      <c r="H935" s="62" t="s">
        <v>83</v>
      </c>
      <c r="I935" s="62" t="s">
        <v>83</v>
      </c>
      <c r="J935" s="63" t="s">
        <v>83</v>
      </c>
      <c r="K935" s="62" t="s">
        <v>83</v>
      </c>
      <c r="L935" s="63" t="s">
        <v>83</v>
      </c>
      <c r="M935" s="63" t="s">
        <v>83</v>
      </c>
      <c r="N935" s="63" t="s">
        <v>83</v>
      </c>
      <c r="O935" s="63" t="s">
        <v>83</v>
      </c>
      <c r="P935" s="63"/>
      <c r="Q935" s="64"/>
      <c r="R935" s="60">
        <f>AVERAGE(E934:J934)</f>
        <v>65</v>
      </c>
      <c r="S935" s="61" t="s">
        <v>46</v>
      </c>
    </row>
    <row r="936" spans="1:19" s="185" customFormat="1" ht="11.1" customHeight="1" x14ac:dyDescent="0.25">
      <c r="A936" s="59"/>
      <c r="B936" s="182"/>
      <c r="C936" s="182"/>
      <c r="D936" s="59"/>
      <c r="E936" s="82"/>
      <c r="F936" s="82"/>
      <c r="G936" s="82"/>
      <c r="H936" s="82"/>
      <c r="I936" s="82"/>
      <c r="J936" s="83"/>
      <c r="K936" s="82"/>
      <c r="L936" s="82"/>
      <c r="M936" s="82"/>
      <c r="N936" s="82"/>
      <c r="O936" s="82"/>
      <c r="P936" s="82"/>
      <c r="Q936" s="81"/>
      <c r="R936" s="65"/>
      <c r="S936" s="85"/>
    </row>
    <row r="938" spans="1:19" ht="20.100000000000001" customHeight="1" x14ac:dyDescent="0.25">
      <c r="A938" s="198" t="s">
        <v>173</v>
      </c>
      <c r="B938" s="198"/>
      <c r="C938" s="153"/>
      <c r="D938" s="153"/>
      <c r="E938" s="153"/>
      <c r="F938" s="153"/>
      <c r="H938" s="153"/>
      <c r="I938" s="153"/>
      <c r="J938" s="153"/>
      <c r="K938" s="153"/>
      <c r="N938" s="153"/>
      <c r="O938" s="153"/>
      <c r="P938" s="153"/>
      <c r="Q938" s="153"/>
      <c r="R938" s="153"/>
      <c r="S938" s="153"/>
    </row>
    <row r="939" spans="1:19" ht="15" customHeight="1" x14ac:dyDescent="0.25">
      <c r="A939" s="215" t="s">
        <v>350</v>
      </c>
      <c r="B939" s="215"/>
      <c r="C939" s="215"/>
      <c r="D939" s="14" t="s">
        <v>26</v>
      </c>
      <c r="E939" s="153"/>
      <c r="F939" s="153"/>
      <c r="H939" s="153"/>
      <c r="I939" s="153"/>
      <c r="J939" s="153"/>
      <c r="K939" s="153"/>
      <c r="N939" s="153"/>
      <c r="O939" s="153"/>
      <c r="P939" s="153"/>
      <c r="Q939" s="153"/>
      <c r="R939" s="153"/>
      <c r="S939" s="153"/>
    </row>
    <row r="940" spans="1:19" ht="11.1" customHeight="1" x14ac:dyDescent="0.25">
      <c r="A940" s="153"/>
      <c r="B940" s="153"/>
      <c r="C940" s="153"/>
      <c r="D940" s="153"/>
      <c r="E940" s="153"/>
      <c r="F940" s="153"/>
      <c r="H940" s="153"/>
      <c r="I940" s="153"/>
      <c r="J940" s="153"/>
      <c r="K940" s="153"/>
      <c r="N940" s="153"/>
      <c r="O940" s="153"/>
      <c r="P940" s="153"/>
      <c r="Q940" s="153"/>
      <c r="R940" s="153"/>
      <c r="S940" s="153"/>
    </row>
    <row r="941" spans="1:19" ht="11.1" customHeight="1" x14ac:dyDescent="0.25">
      <c r="A941" s="55"/>
      <c r="B941" s="225" t="s">
        <v>116</v>
      </c>
      <c r="C941" s="226"/>
      <c r="D941" s="56" t="s">
        <v>28</v>
      </c>
      <c r="E941" s="57" t="s">
        <v>29</v>
      </c>
      <c r="F941" s="57" t="s">
        <v>30</v>
      </c>
      <c r="G941" s="57" t="s">
        <v>31</v>
      </c>
      <c r="H941" s="57" t="s">
        <v>32</v>
      </c>
      <c r="I941" s="57" t="s">
        <v>33</v>
      </c>
      <c r="J941" s="57" t="s">
        <v>34</v>
      </c>
      <c r="K941" s="57" t="s">
        <v>35</v>
      </c>
      <c r="L941" s="57" t="s">
        <v>36</v>
      </c>
      <c r="M941" s="57" t="s">
        <v>37</v>
      </c>
      <c r="N941" s="57" t="s">
        <v>38</v>
      </c>
      <c r="O941" s="57" t="s">
        <v>39</v>
      </c>
      <c r="P941" s="57" t="s">
        <v>40</v>
      </c>
      <c r="Q941" s="15"/>
      <c r="R941" s="57" t="s">
        <v>41</v>
      </c>
      <c r="S941" s="58"/>
    </row>
    <row r="942" spans="1:19" ht="11.1" customHeight="1" x14ac:dyDescent="0.25">
      <c r="A942" s="59"/>
      <c r="B942" s="227"/>
      <c r="C942" s="228"/>
      <c r="D942" s="56" t="s">
        <v>42</v>
      </c>
      <c r="E942" s="60"/>
      <c r="F942" s="60"/>
      <c r="G942" s="60">
        <v>65</v>
      </c>
      <c r="H942" s="60">
        <v>50</v>
      </c>
      <c r="I942" s="60">
        <v>30</v>
      </c>
      <c r="J942" s="60"/>
      <c r="K942" s="60">
        <v>40</v>
      </c>
      <c r="L942" s="60">
        <v>45</v>
      </c>
      <c r="M942" s="60">
        <v>40</v>
      </c>
      <c r="N942" s="60">
        <v>45</v>
      </c>
      <c r="O942" s="60">
        <v>50</v>
      </c>
      <c r="P942" s="60">
        <v>60</v>
      </c>
      <c r="Q942" s="15"/>
      <c r="R942" s="60">
        <f>AVERAGE(E942:P942)</f>
        <v>47.222222222222221</v>
      </c>
      <c r="S942" s="61" t="s">
        <v>43</v>
      </c>
    </row>
    <row r="943" spans="1:19" ht="11.1" customHeight="1" x14ac:dyDescent="0.25">
      <c r="A943" s="59"/>
      <c r="B943" s="229"/>
      <c r="C943" s="230"/>
      <c r="D943" s="56" t="s">
        <v>44</v>
      </c>
      <c r="E943" s="62"/>
      <c r="F943" s="62"/>
      <c r="G943" s="62"/>
      <c r="H943" s="62"/>
      <c r="I943" s="62"/>
      <c r="J943" s="63"/>
      <c r="K943" s="63"/>
      <c r="L943" s="63"/>
      <c r="M943" s="63"/>
      <c r="N943" s="63"/>
      <c r="O943" s="63"/>
      <c r="P943" s="63"/>
      <c r="Q943" s="64"/>
      <c r="R943" s="60">
        <f>AVERAGE(E942:J942)</f>
        <v>48.333333333333336</v>
      </c>
      <c r="S943" s="61" t="s">
        <v>46</v>
      </c>
    </row>
    <row r="944" spans="1:19" ht="11.1" customHeight="1" x14ac:dyDescent="0.25">
      <c r="A944" s="59"/>
      <c r="B944" s="59"/>
      <c r="C944" s="59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15"/>
      <c r="P944" s="15"/>
      <c r="Q944" s="15"/>
      <c r="R944" s="15"/>
      <c r="S944" s="54"/>
    </row>
    <row r="945" spans="1:19" ht="11.1" customHeight="1" x14ac:dyDescent="0.25">
      <c r="A945" s="55"/>
      <c r="B945" s="225" t="s">
        <v>117</v>
      </c>
      <c r="C945" s="226"/>
      <c r="D945" s="56" t="s">
        <v>28</v>
      </c>
      <c r="E945" s="57" t="s">
        <v>47</v>
      </c>
      <c r="F945" s="57" t="s">
        <v>48</v>
      </c>
      <c r="G945" s="57" t="s">
        <v>49</v>
      </c>
      <c r="H945" s="57" t="s">
        <v>50</v>
      </c>
      <c r="I945" s="57" t="s">
        <v>51</v>
      </c>
      <c r="J945" s="57" t="s">
        <v>52</v>
      </c>
      <c r="K945" s="57" t="s">
        <v>53</v>
      </c>
      <c r="L945" s="57" t="s">
        <v>54</v>
      </c>
      <c r="M945" s="57" t="s">
        <v>55</v>
      </c>
      <c r="N945" s="57" t="s">
        <v>56</v>
      </c>
      <c r="O945" s="57" t="s">
        <v>57</v>
      </c>
      <c r="P945" s="57" t="s">
        <v>58</v>
      </c>
      <c r="Q945" s="15"/>
      <c r="R945" s="57" t="s">
        <v>41</v>
      </c>
      <c r="S945" s="58"/>
    </row>
    <row r="946" spans="1:19" ht="11.1" customHeight="1" x14ac:dyDescent="0.25">
      <c r="A946" s="59"/>
      <c r="B946" s="227"/>
      <c r="C946" s="228"/>
      <c r="D946" s="56" t="s">
        <v>42</v>
      </c>
      <c r="E946" s="60">
        <v>100</v>
      </c>
      <c r="F946" s="60">
        <v>100</v>
      </c>
      <c r="G946" s="60"/>
      <c r="H946" s="60">
        <v>45</v>
      </c>
      <c r="I946" s="60">
        <v>80</v>
      </c>
      <c r="J946" s="60">
        <v>45</v>
      </c>
      <c r="K946" s="60">
        <v>35</v>
      </c>
      <c r="L946" s="60">
        <v>30</v>
      </c>
      <c r="M946" s="60">
        <v>20</v>
      </c>
      <c r="N946" s="60">
        <v>55</v>
      </c>
      <c r="O946" s="60">
        <v>40</v>
      </c>
      <c r="P946" s="60"/>
      <c r="Q946" s="15"/>
      <c r="R946" s="60">
        <f>AVERAGE(E946:P946)</f>
        <v>55</v>
      </c>
      <c r="S946" s="61" t="s">
        <v>43</v>
      </c>
    </row>
    <row r="947" spans="1:19" ht="11.1" customHeight="1" x14ac:dyDescent="0.25">
      <c r="A947" s="59"/>
      <c r="B947" s="229"/>
      <c r="C947" s="230"/>
      <c r="D947" s="56" t="s">
        <v>44</v>
      </c>
      <c r="E947" s="62"/>
      <c r="F947" s="62"/>
      <c r="G947" s="62" t="s">
        <v>59</v>
      </c>
      <c r="H947" s="62"/>
      <c r="I947" s="62"/>
      <c r="J947" s="63"/>
      <c r="K947" s="63"/>
      <c r="L947" s="63"/>
      <c r="M947" s="63"/>
      <c r="N947" s="63"/>
      <c r="O947" s="63"/>
      <c r="P947" s="63" t="s">
        <v>45</v>
      </c>
      <c r="Q947" s="64"/>
      <c r="R947" s="60">
        <f>AVERAGE(E946:J946)</f>
        <v>74</v>
      </c>
      <c r="S947" s="61" t="s">
        <v>46</v>
      </c>
    </row>
    <row r="948" spans="1:19" ht="11.1" customHeight="1" x14ac:dyDescent="0.25">
      <c r="A948" s="59"/>
      <c r="B948" s="52"/>
      <c r="C948" s="15"/>
      <c r="D948" s="66"/>
      <c r="E948" s="66"/>
      <c r="F948" s="66"/>
      <c r="G948" s="61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54"/>
    </row>
    <row r="949" spans="1:19" ht="11.1" customHeight="1" x14ac:dyDescent="0.25">
      <c r="A949" s="55"/>
      <c r="B949" s="225" t="s">
        <v>118</v>
      </c>
      <c r="C949" s="226"/>
      <c r="D949" s="56" t="s">
        <v>28</v>
      </c>
      <c r="E949" s="57" t="s">
        <v>60</v>
      </c>
      <c r="F949" s="57" t="s">
        <v>61</v>
      </c>
      <c r="G949" s="57" t="s">
        <v>62</v>
      </c>
      <c r="H949" s="57" t="s">
        <v>63</v>
      </c>
      <c r="I949" s="57" t="s">
        <v>64</v>
      </c>
      <c r="J949" s="57" t="s">
        <v>65</v>
      </c>
      <c r="K949" s="57" t="s">
        <v>66</v>
      </c>
      <c r="L949" s="57" t="s">
        <v>67</v>
      </c>
      <c r="M949" s="57" t="s">
        <v>68</v>
      </c>
      <c r="N949" s="57" t="s">
        <v>56</v>
      </c>
      <c r="O949" s="57" t="s">
        <v>69</v>
      </c>
      <c r="P949" s="57" t="s">
        <v>70</v>
      </c>
      <c r="Q949" s="15"/>
      <c r="R949" s="57" t="s">
        <v>41</v>
      </c>
      <c r="S949" s="58"/>
    </row>
    <row r="950" spans="1:19" ht="11.1" customHeight="1" x14ac:dyDescent="0.25">
      <c r="A950" s="59"/>
      <c r="B950" s="227"/>
      <c r="C950" s="228"/>
      <c r="D950" s="56" t="s">
        <v>42</v>
      </c>
      <c r="E950" s="60">
        <v>50</v>
      </c>
      <c r="F950" s="60">
        <v>100</v>
      </c>
      <c r="G950" s="60"/>
      <c r="H950" s="60">
        <v>50</v>
      </c>
      <c r="I950" s="60">
        <v>50</v>
      </c>
      <c r="J950" s="60">
        <v>70</v>
      </c>
      <c r="K950" s="60">
        <v>40</v>
      </c>
      <c r="L950" s="60">
        <v>30</v>
      </c>
      <c r="M950" s="60">
        <v>20</v>
      </c>
      <c r="N950" s="60">
        <v>30</v>
      </c>
      <c r="O950" s="60">
        <v>20</v>
      </c>
      <c r="P950" s="60">
        <v>70</v>
      </c>
      <c r="Q950" s="15"/>
      <c r="R950" s="60">
        <f>AVERAGE(E950:P950)</f>
        <v>48.18181818181818</v>
      </c>
      <c r="S950" s="61" t="s">
        <v>43</v>
      </c>
    </row>
    <row r="951" spans="1:19" ht="11.1" customHeight="1" x14ac:dyDescent="0.25">
      <c r="A951" s="59"/>
      <c r="B951" s="229"/>
      <c r="C951" s="230"/>
      <c r="D951" s="56" t="s">
        <v>44</v>
      </c>
      <c r="E951" s="62"/>
      <c r="F951" s="62"/>
      <c r="G951" s="62" t="s">
        <v>59</v>
      </c>
      <c r="H951" s="62"/>
      <c r="I951" s="62"/>
      <c r="J951" s="63"/>
      <c r="K951" s="63"/>
      <c r="L951" s="63"/>
      <c r="M951" s="63"/>
      <c r="N951" s="63"/>
      <c r="O951" s="63"/>
      <c r="P951" s="63"/>
      <c r="Q951" s="64"/>
      <c r="R951" s="60">
        <f>AVERAGE(E950:J950)</f>
        <v>64</v>
      </c>
      <c r="S951" s="61" t="s">
        <v>46</v>
      </c>
    </row>
    <row r="952" spans="1:19" ht="11.1" customHeight="1" x14ac:dyDescent="0.25">
      <c r="A952" s="59"/>
      <c r="B952" s="55"/>
      <c r="C952" s="59"/>
      <c r="D952" s="59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59"/>
      <c r="R952" s="59"/>
      <c r="S952" s="59"/>
    </row>
    <row r="953" spans="1:19" ht="11.1" customHeight="1" x14ac:dyDescent="0.25">
      <c r="A953" s="55"/>
      <c r="B953" s="225" t="s">
        <v>119</v>
      </c>
      <c r="C953" s="226"/>
      <c r="D953" s="56" t="s">
        <v>28</v>
      </c>
      <c r="E953" s="57" t="s">
        <v>71</v>
      </c>
      <c r="F953" s="57" t="s">
        <v>72</v>
      </c>
      <c r="G953" s="57" t="s">
        <v>73</v>
      </c>
      <c r="H953" s="57" t="s">
        <v>74</v>
      </c>
      <c r="I953" s="57" t="s">
        <v>75</v>
      </c>
      <c r="J953" s="57" t="s">
        <v>76</v>
      </c>
      <c r="K953" s="57" t="s">
        <v>77</v>
      </c>
      <c r="L953" s="57" t="s">
        <v>78</v>
      </c>
      <c r="M953" s="57" t="s">
        <v>79</v>
      </c>
      <c r="N953" s="57" t="s">
        <v>80</v>
      </c>
      <c r="O953" s="57" t="s">
        <v>81</v>
      </c>
      <c r="P953" s="57" t="s">
        <v>82</v>
      </c>
      <c r="Q953" s="15"/>
      <c r="R953" s="57" t="s">
        <v>41</v>
      </c>
      <c r="S953" s="58"/>
    </row>
    <row r="954" spans="1:19" ht="11.1" customHeight="1" x14ac:dyDescent="0.25">
      <c r="A954" s="59"/>
      <c r="B954" s="227"/>
      <c r="C954" s="228"/>
      <c r="D954" s="56" t="s">
        <v>42</v>
      </c>
      <c r="E954" s="60"/>
      <c r="F954" s="60"/>
      <c r="G954" s="60"/>
      <c r="H954" s="60">
        <v>50</v>
      </c>
      <c r="I954" s="60">
        <v>170</v>
      </c>
      <c r="J954" s="60">
        <v>100</v>
      </c>
      <c r="K954" s="60">
        <v>130</v>
      </c>
      <c r="L954" s="60">
        <v>30</v>
      </c>
      <c r="M954" s="60">
        <v>50</v>
      </c>
      <c r="N954" s="60">
        <v>120</v>
      </c>
      <c r="O954" s="60">
        <v>170</v>
      </c>
      <c r="P954" s="60">
        <v>80</v>
      </c>
      <c r="Q954" s="15"/>
      <c r="R954" s="60">
        <f>AVERAGE(E954:P954)</f>
        <v>100</v>
      </c>
      <c r="S954" s="61" t="s">
        <v>43</v>
      </c>
    </row>
    <row r="955" spans="1:19" ht="11.1" customHeight="1" x14ac:dyDescent="0.25">
      <c r="A955" s="59"/>
      <c r="B955" s="229"/>
      <c r="C955" s="230"/>
      <c r="D955" s="56" t="s">
        <v>44</v>
      </c>
      <c r="E955" s="62" t="s">
        <v>45</v>
      </c>
      <c r="F955" s="62" t="s">
        <v>45</v>
      </c>
      <c r="G955" s="62" t="s">
        <v>59</v>
      </c>
      <c r="H955" s="62"/>
      <c r="I955" s="62"/>
      <c r="J955" s="63"/>
      <c r="K955" s="63"/>
      <c r="L955" s="63" t="s">
        <v>176</v>
      </c>
      <c r="M955" s="63"/>
      <c r="N955" s="63"/>
      <c r="O955" s="63"/>
      <c r="P955" s="63"/>
      <c r="Q955" s="64"/>
      <c r="R955" s="60">
        <f>AVERAGE(E954:J954)</f>
        <v>106.66666666666667</v>
      </c>
      <c r="S955" s="61" t="s">
        <v>46</v>
      </c>
    </row>
    <row r="956" spans="1:19" ht="11.1" customHeight="1" x14ac:dyDescent="0.25">
      <c r="A956" s="59"/>
      <c r="B956" s="55"/>
      <c r="C956" s="59"/>
      <c r="D956" s="59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59"/>
      <c r="R956" s="59"/>
      <c r="S956" s="59"/>
    </row>
    <row r="957" spans="1:19" ht="11.1" customHeight="1" x14ac:dyDescent="0.25">
      <c r="A957" s="55"/>
      <c r="B957" s="225" t="s">
        <v>122</v>
      </c>
      <c r="C957" s="226"/>
      <c r="D957" s="56" t="s">
        <v>28</v>
      </c>
      <c r="E957" s="57" t="s">
        <v>85</v>
      </c>
      <c r="F957" s="57" t="s">
        <v>86</v>
      </c>
      <c r="G957" s="57" t="s">
        <v>87</v>
      </c>
      <c r="H957" s="57" t="s">
        <v>88</v>
      </c>
      <c r="I957" s="57" t="s">
        <v>89</v>
      </c>
      <c r="J957" s="57" t="s">
        <v>90</v>
      </c>
      <c r="K957" s="57" t="s">
        <v>91</v>
      </c>
      <c r="L957" s="57" t="s">
        <v>92</v>
      </c>
      <c r="M957" s="57" t="s">
        <v>93</v>
      </c>
      <c r="N957" s="57" t="s">
        <v>94</v>
      </c>
      <c r="O957" s="57" t="s">
        <v>95</v>
      </c>
      <c r="P957" s="57" t="s">
        <v>96</v>
      </c>
      <c r="Q957" s="15"/>
      <c r="R957" s="57" t="s">
        <v>41</v>
      </c>
      <c r="S957" s="58"/>
    </row>
    <row r="958" spans="1:19" ht="11.1" customHeight="1" x14ac:dyDescent="0.25">
      <c r="A958" s="59"/>
      <c r="B958" s="227"/>
      <c r="C958" s="228"/>
      <c r="D958" s="56" t="s">
        <v>42</v>
      </c>
      <c r="E958" s="60">
        <v>60</v>
      </c>
      <c r="F958" s="60">
        <v>110</v>
      </c>
      <c r="G958" s="60">
        <v>100</v>
      </c>
      <c r="H958" s="60">
        <v>100</v>
      </c>
      <c r="I958" s="60">
        <v>100</v>
      </c>
      <c r="J958" s="60">
        <v>110</v>
      </c>
      <c r="K958" s="60">
        <v>120</v>
      </c>
      <c r="L958" s="60">
        <v>100</v>
      </c>
      <c r="M958" s="60">
        <v>110</v>
      </c>
      <c r="N958" s="60">
        <v>100</v>
      </c>
      <c r="O958" s="60">
        <v>80</v>
      </c>
      <c r="P958" s="60"/>
      <c r="Q958" s="15"/>
      <c r="R958" s="60">
        <f>AVERAGE(E958:P958)</f>
        <v>99.090909090909093</v>
      </c>
      <c r="S958" s="61" t="s">
        <v>43</v>
      </c>
    </row>
    <row r="959" spans="1:19" ht="11.1" customHeight="1" x14ac:dyDescent="0.25">
      <c r="A959" s="59"/>
      <c r="B959" s="229"/>
      <c r="C959" s="230"/>
      <c r="D959" s="56" t="s">
        <v>44</v>
      </c>
      <c r="E959" s="62" t="s">
        <v>171</v>
      </c>
      <c r="F959" s="62" t="s">
        <v>177</v>
      </c>
      <c r="G959" s="62" t="s">
        <v>177</v>
      </c>
      <c r="H959" s="62" t="s">
        <v>177</v>
      </c>
      <c r="I959" s="62" t="s">
        <v>177</v>
      </c>
      <c r="J959" s="63" t="s">
        <v>177</v>
      </c>
      <c r="K959" s="63" t="s">
        <v>177</v>
      </c>
      <c r="L959" s="63" t="s">
        <v>177</v>
      </c>
      <c r="M959" s="63" t="s">
        <v>177</v>
      </c>
      <c r="N959" s="63" t="s">
        <v>121</v>
      </c>
      <c r="O959" s="63" t="s">
        <v>178</v>
      </c>
      <c r="P959" s="63" t="s">
        <v>45</v>
      </c>
      <c r="Q959" s="64"/>
      <c r="R959" s="60">
        <f>AVERAGE(E958:J958)</f>
        <v>96.666666666666671</v>
      </c>
      <c r="S959" s="61" t="s">
        <v>46</v>
      </c>
    </row>
    <row r="960" spans="1:19" ht="11.1" customHeight="1" x14ac:dyDescent="0.25">
      <c r="A960" s="59"/>
      <c r="B960" s="15"/>
      <c r="C960" s="15"/>
      <c r="D960" s="15"/>
      <c r="E960" s="15"/>
      <c r="F960" s="15"/>
      <c r="G960" s="161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 spans="1:19" ht="11.1" customHeight="1" x14ac:dyDescent="0.25">
      <c r="A961" s="55"/>
      <c r="B961" s="225" t="s">
        <v>128</v>
      </c>
      <c r="C961" s="226"/>
      <c r="D961" s="56" t="s">
        <v>28</v>
      </c>
      <c r="E961" s="57" t="s">
        <v>124</v>
      </c>
      <c r="F961" s="57" t="s">
        <v>125</v>
      </c>
      <c r="G961" s="57" t="s">
        <v>126</v>
      </c>
      <c r="H961" s="57" t="s">
        <v>127</v>
      </c>
      <c r="I961" s="57" t="s">
        <v>129</v>
      </c>
      <c r="J961" s="57" t="s">
        <v>130</v>
      </c>
      <c r="K961" s="57" t="s">
        <v>131</v>
      </c>
      <c r="L961" s="57" t="s">
        <v>132</v>
      </c>
      <c r="M961" s="57" t="s">
        <v>133</v>
      </c>
      <c r="N961" s="57" t="s">
        <v>134</v>
      </c>
      <c r="O961" s="57" t="s">
        <v>135</v>
      </c>
      <c r="P961" s="57" t="s">
        <v>136</v>
      </c>
      <c r="Q961" s="15"/>
      <c r="R961" s="57" t="s">
        <v>41</v>
      </c>
      <c r="S961" s="58"/>
    </row>
    <row r="962" spans="1:19" ht="11.1" customHeight="1" x14ac:dyDescent="0.25">
      <c r="A962" s="59"/>
      <c r="B962" s="227"/>
      <c r="C962" s="228"/>
      <c r="D962" s="56" t="s">
        <v>42</v>
      </c>
      <c r="E962" s="60"/>
      <c r="F962" s="60"/>
      <c r="G962" s="60">
        <v>40</v>
      </c>
      <c r="H962" s="60">
        <v>45</v>
      </c>
      <c r="I962" s="60">
        <v>40</v>
      </c>
      <c r="J962" s="60">
        <v>55</v>
      </c>
      <c r="K962" s="60">
        <v>45</v>
      </c>
      <c r="L962" s="60">
        <v>30</v>
      </c>
      <c r="M962" s="60">
        <v>35</v>
      </c>
      <c r="N962" s="60">
        <v>50</v>
      </c>
      <c r="O962" s="60">
        <v>45</v>
      </c>
      <c r="P962" s="60"/>
      <c r="Q962" s="15"/>
      <c r="R962" s="60">
        <f>AVERAGE(E962:P962)</f>
        <v>42.777777777777779</v>
      </c>
      <c r="S962" s="61" t="s">
        <v>43</v>
      </c>
    </row>
    <row r="963" spans="1:19" ht="11.1" customHeight="1" x14ac:dyDescent="0.25">
      <c r="A963" s="59"/>
      <c r="B963" s="229"/>
      <c r="C963" s="230"/>
      <c r="D963" s="56" t="s">
        <v>44</v>
      </c>
      <c r="E963" s="63" t="s">
        <v>45</v>
      </c>
      <c r="F963" s="63" t="s">
        <v>45</v>
      </c>
      <c r="G963" s="62" t="s">
        <v>144</v>
      </c>
      <c r="H963" s="62" t="s">
        <v>83</v>
      </c>
      <c r="I963" s="63" t="s">
        <v>293</v>
      </c>
      <c r="J963" s="63" t="s">
        <v>171</v>
      </c>
      <c r="K963" s="62" t="s">
        <v>83</v>
      </c>
      <c r="L963" s="62" t="s">
        <v>83</v>
      </c>
      <c r="M963" s="62" t="s">
        <v>83</v>
      </c>
      <c r="N963" s="63" t="s">
        <v>83</v>
      </c>
      <c r="O963" s="63" t="s">
        <v>83</v>
      </c>
      <c r="P963" s="63" t="s">
        <v>45</v>
      </c>
      <c r="Q963" s="64"/>
      <c r="R963" s="60">
        <f>AVERAGE(E962:J962)</f>
        <v>45</v>
      </c>
      <c r="S963" s="61" t="s">
        <v>46</v>
      </c>
    </row>
    <row r="964" spans="1:19" ht="11.1" customHeight="1" x14ac:dyDescent="0.25">
      <c r="A964" s="59"/>
      <c r="B964" s="15"/>
      <c r="C964" s="15"/>
      <c r="D964" s="15"/>
      <c r="E964" s="15"/>
      <c r="F964" s="15"/>
      <c r="G964" s="161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 spans="1:19" ht="11.1" customHeight="1" x14ac:dyDescent="0.25">
      <c r="A965" s="55"/>
      <c r="B965" s="225" t="s">
        <v>295</v>
      </c>
      <c r="C965" s="226"/>
      <c r="D965" s="56" t="s">
        <v>28</v>
      </c>
      <c r="E965" s="57" t="s">
        <v>296</v>
      </c>
      <c r="F965" s="57" t="s">
        <v>297</v>
      </c>
      <c r="G965" s="57" t="s">
        <v>298</v>
      </c>
      <c r="H965" s="57" t="s">
        <v>299</v>
      </c>
      <c r="I965" s="57" t="s">
        <v>300</v>
      </c>
      <c r="J965" s="57" t="s">
        <v>301</v>
      </c>
      <c r="K965" s="57" t="s">
        <v>302</v>
      </c>
      <c r="L965" s="57" t="s">
        <v>303</v>
      </c>
      <c r="M965" s="57" t="s">
        <v>304</v>
      </c>
      <c r="N965" s="57" t="s">
        <v>305</v>
      </c>
      <c r="O965" s="57" t="s">
        <v>306</v>
      </c>
      <c r="P965" s="57" t="s">
        <v>307</v>
      </c>
      <c r="Q965" s="15"/>
      <c r="R965" s="57" t="s">
        <v>41</v>
      </c>
      <c r="S965" s="58"/>
    </row>
    <row r="966" spans="1:19" ht="11.1" customHeight="1" x14ac:dyDescent="0.25">
      <c r="A966" s="59"/>
      <c r="B966" s="227"/>
      <c r="C966" s="228"/>
      <c r="D966" s="56" t="s">
        <v>42</v>
      </c>
      <c r="E966" s="60"/>
      <c r="F966" s="60">
        <v>45</v>
      </c>
      <c r="G966" s="60">
        <v>45</v>
      </c>
      <c r="H966" s="60">
        <v>50</v>
      </c>
      <c r="I966" s="60">
        <v>40</v>
      </c>
      <c r="J966" s="60">
        <v>30</v>
      </c>
      <c r="K966" s="60">
        <v>50</v>
      </c>
      <c r="L966" s="60">
        <v>30</v>
      </c>
      <c r="M966" s="60">
        <v>60</v>
      </c>
      <c r="N966" s="60">
        <v>40</v>
      </c>
      <c r="O966" s="60">
        <v>70</v>
      </c>
      <c r="P966" s="60"/>
      <c r="Q966" s="15"/>
      <c r="R966" s="60">
        <f>AVERAGE(E966:P966)</f>
        <v>46</v>
      </c>
      <c r="S966" s="61" t="s">
        <v>43</v>
      </c>
    </row>
    <row r="967" spans="1:19" ht="11.1" customHeight="1" x14ac:dyDescent="0.25">
      <c r="A967" s="59"/>
      <c r="B967" s="229"/>
      <c r="C967" s="230"/>
      <c r="D967" s="56" t="s">
        <v>44</v>
      </c>
      <c r="E967" s="63" t="s">
        <v>45</v>
      </c>
      <c r="F967" s="62" t="s">
        <v>83</v>
      </c>
      <c r="G967" s="62" t="s">
        <v>308</v>
      </c>
      <c r="H967" s="62" t="s">
        <v>83</v>
      </c>
      <c r="I967" s="62" t="s">
        <v>83</v>
      </c>
      <c r="J967" s="63" t="s">
        <v>121</v>
      </c>
      <c r="K967" s="62" t="s">
        <v>83</v>
      </c>
      <c r="L967" s="62" t="s">
        <v>83</v>
      </c>
      <c r="M967" s="62" t="s">
        <v>83</v>
      </c>
      <c r="N967" s="62" t="s">
        <v>121</v>
      </c>
      <c r="O967" s="62" t="s">
        <v>121</v>
      </c>
      <c r="P967" s="63" t="s">
        <v>45</v>
      </c>
      <c r="Q967" s="64"/>
      <c r="R967" s="60">
        <f>AVERAGE(E966:J966)</f>
        <v>42</v>
      </c>
      <c r="S967" s="61" t="s">
        <v>46</v>
      </c>
    </row>
    <row r="968" spans="1:19" s="178" customFormat="1" ht="11.1" customHeight="1" x14ac:dyDescent="0.25">
      <c r="A968" s="59"/>
      <c r="B968" s="15"/>
      <c r="C968" s="15"/>
      <c r="D968" s="15"/>
      <c r="E968" s="15"/>
      <c r="F968" s="15"/>
      <c r="G968" s="161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 spans="1:19" s="178" customFormat="1" ht="11.1" customHeight="1" x14ac:dyDescent="0.25">
      <c r="A969" s="59"/>
      <c r="B969" s="231" t="s">
        <v>408</v>
      </c>
      <c r="C969" s="231"/>
      <c r="D969" s="56" t="s">
        <v>28</v>
      </c>
      <c r="E969" s="57" t="s">
        <v>411</v>
      </c>
      <c r="F969" s="57" t="s">
        <v>412</v>
      </c>
      <c r="G969" s="57" t="s">
        <v>413</v>
      </c>
      <c r="H969" s="57" t="s">
        <v>414</v>
      </c>
      <c r="I969" s="57" t="s">
        <v>415</v>
      </c>
      <c r="J969" s="57" t="s">
        <v>416</v>
      </c>
      <c r="K969" s="57" t="s">
        <v>417</v>
      </c>
      <c r="L969" s="57" t="s">
        <v>418</v>
      </c>
      <c r="M969" s="57" t="s">
        <v>419</v>
      </c>
      <c r="N969" s="57" t="s">
        <v>420</v>
      </c>
      <c r="O969" s="57" t="s">
        <v>421</v>
      </c>
      <c r="P969" s="57" t="s">
        <v>422</v>
      </c>
      <c r="Q969" s="15"/>
      <c r="R969" s="150" t="s">
        <v>41</v>
      </c>
      <c r="S969" s="58"/>
    </row>
    <row r="970" spans="1:19" s="178" customFormat="1" ht="11.1" customHeight="1" x14ac:dyDescent="0.25">
      <c r="A970" s="59"/>
      <c r="B970" s="231"/>
      <c r="C970" s="231"/>
      <c r="D970" s="56" t="s">
        <v>42</v>
      </c>
      <c r="E970" s="60">
        <v>105</v>
      </c>
      <c r="F970" s="60">
        <v>50</v>
      </c>
      <c r="G970" s="60">
        <v>60</v>
      </c>
      <c r="H970" s="60">
        <v>60</v>
      </c>
      <c r="I970" s="60">
        <v>45</v>
      </c>
      <c r="J970" s="60">
        <v>50</v>
      </c>
      <c r="K970" s="60">
        <v>40</v>
      </c>
      <c r="L970" s="60">
        <v>60</v>
      </c>
      <c r="M970" s="60">
        <v>50</v>
      </c>
      <c r="N970" s="60">
        <v>60</v>
      </c>
      <c r="O970" s="60">
        <v>40</v>
      </c>
      <c r="P970" s="60">
        <v>55</v>
      </c>
      <c r="Q970" s="15"/>
      <c r="R970" s="60">
        <f>AVERAGE(E970:P970)</f>
        <v>56.25</v>
      </c>
      <c r="S970" s="61" t="s">
        <v>43</v>
      </c>
    </row>
    <row r="971" spans="1:19" s="178" customFormat="1" ht="11.1" customHeight="1" x14ac:dyDescent="0.25">
      <c r="A971" s="59"/>
      <c r="B971" s="231"/>
      <c r="C971" s="231"/>
      <c r="D971" s="56" t="s">
        <v>44</v>
      </c>
      <c r="E971" s="62" t="s">
        <v>121</v>
      </c>
      <c r="F971" s="62" t="s">
        <v>121</v>
      </c>
      <c r="G971" s="62" t="s">
        <v>428</v>
      </c>
      <c r="H971" s="62" t="s">
        <v>83</v>
      </c>
      <c r="I971" s="62" t="s">
        <v>121</v>
      </c>
      <c r="J971" s="63" t="s">
        <v>83</v>
      </c>
      <c r="K971" s="62" t="s">
        <v>121</v>
      </c>
      <c r="L971" s="62" t="s">
        <v>83</v>
      </c>
      <c r="M971" s="62" t="s">
        <v>121</v>
      </c>
      <c r="N971" s="62" t="s">
        <v>83</v>
      </c>
      <c r="O971" s="62" t="s">
        <v>83</v>
      </c>
      <c r="P971" s="62" t="s">
        <v>121</v>
      </c>
      <c r="Q971" s="64"/>
      <c r="R971" s="60">
        <f>AVERAGE(E970:J970)</f>
        <v>61.666666666666664</v>
      </c>
      <c r="S971" s="61" t="s">
        <v>46</v>
      </c>
    </row>
    <row r="972" spans="1:19" s="185" customFormat="1" ht="11.1" customHeight="1" x14ac:dyDescent="0.25">
      <c r="A972" s="59"/>
      <c r="B972" s="182"/>
      <c r="C972" s="182"/>
      <c r="D972" s="59"/>
      <c r="E972" s="82"/>
      <c r="F972" s="82"/>
      <c r="G972" s="82"/>
      <c r="H972" s="82"/>
      <c r="I972" s="82"/>
      <c r="J972" s="83"/>
      <c r="K972" s="82"/>
      <c r="L972" s="82"/>
      <c r="M972" s="82"/>
      <c r="N972" s="82"/>
      <c r="O972" s="82"/>
      <c r="P972" s="82"/>
      <c r="Q972" s="81"/>
      <c r="R972" s="65"/>
      <c r="S972" s="85"/>
    </row>
    <row r="973" spans="1:19" s="181" customFormat="1" ht="11.1" customHeight="1" x14ac:dyDescent="0.25">
      <c r="A973" s="59"/>
      <c r="B973" s="225" t="s">
        <v>446</v>
      </c>
      <c r="C973" s="226"/>
      <c r="D973" s="56" t="s">
        <v>28</v>
      </c>
      <c r="E973" s="57" t="s">
        <v>434</v>
      </c>
      <c r="F973" s="57" t="s">
        <v>435</v>
      </c>
      <c r="G973" s="57" t="s">
        <v>436</v>
      </c>
      <c r="H973" s="57" t="s">
        <v>437</v>
      </c>
      <c r="I973" s="57" t="s">
        <v>438</v>
      </c>
      <c r="J973" s="57" t="s">
        <v>439</v>
      </c>
      <c r="K973" s="57" t="s">
        <v>440</v>
      </c>
      <c r="L973" s="57" t="s">
        <v>441</v>
      </c>
      <c r="M973" s="57" t="s">
        <v>442</v>
      </c>
      <c r="N973" s="57" t="s">
        <v>443</v>
      </c>
      <c r="O973" s="57" t="s">
        <v>444</v>
      </c>
      <c r="P973" s="57" t="s">
        <v>445</v>
      </c>
      <c r="Q973" s="15"/>
      <c r="R973" s="150" t="s">
        <v>41</v>
      </c>
      <c r="S973" s="61"/>
    </row>
    <row r="974" spans="1:19" s="181" customFormat="1" ht="11.1" customHeight="1" x14ac:dyDescent="0.25">
      <c r="A974" s="59"/>
      <c r="B974" s="227"/>
      <c r="C974" s="228"/>
      <c r="D974" s="56" t="s">
        <v>42</v>
      </c>
      <c r="E974" s="60"/>
      <c r="F974" s="60">
        <v>85</v>
      </c>
      <c r="G974" s="60">
        <v>70</v>
      </c>
      <c r="H974" s="60">
        <v>60</v>
      </c>
      <c r="I974" s="60">
        <v>150</v>
      </c>
      <c r="J974" s="60">
        <v>60</v>
      </c>
      <c r="K974" s="60">
        <v>35</v>
      </c>
      <c r="L974" s="60">
        <v>70</v>
      </c>
      <c r="M974" s="60">
        <v>60</v>
      </c>
      <c r="N974" s="60">
        <v>60</v>
      </c>
      <c r="O974" s="60"/>
      <c r="P974" s="60"/>
      <c r="Q974" s="15"/>
      <c r="R974" s="60">
        <f>AVERAGE(E974:P974)</f>
        <v>72.222222222222229</v>
      </c>
      <c r="S974" s="61" t="s">
        <v>43</v>
      </c>
    </row>
    <row r="975" spans="1:19" s="181" customFormat="1" ht="11.1" customHeight="1" x14ac:dyDescent="0.25">
      <c r="A975" s="59"/>
      <c r="B975" s="229"/>
      <c r="C975" s="230"/>
      <c r="D975" s="56" t="s">
        <v>44</v>
      </c>
      <c r="E975" s="62" t="s">
        <v>45</v>
      </c>
      <c r="F975" s="62" t="s">
        <v>121</v>
      </c>
      <c r="G975" s="62" t="s">
        <v>121</v>
      </c>
      <c r="H975" s="62" t="s">
        <v>83</v>
      </c>
      <c r="I975" s="62" t="s">
        <v>121</v>
      </c>
      <c r="J975" s="63" t="s">
        <v>121</v>
      </c>
      <c r="K975" s="62" t="s">
        <v>121</v>
      </c>
      <c r="L975" s="63" t="s">
        <v>121</v>
      </c>
      <c r="M975" s="63" t="s">
        <v>121</v>
      </c>
      <c r="N975" s="63" t="s">
        <v>121</v>
      </c>
      <c r="O975" s="63" t="s">
        <v>155</v>
      </c>
      <c r="P975" s="63" t="s">
        <v>155</v>
      </c>
      <c r="Q975" s="64"/>
      <c r="R975" s="60">
        <f>AVERAGE(E974:J974)</f>
        <v>85</v>
      </c>
      <c r="S975" s="61" t="s">
        <v>46</v>
      </c>
    </row>
    <row r="976" spans="1:19" s="185" customFormat="1" ht="11.1" customHeight="1" x14ac:dyDescent="0.25">
      <c r="A976" s="59"/>
      <c r="B976" s="189"/>
      <c r="C976" s="189"/>
      <c r="D976" s="59"/>
      <c r="E976" s="82"/>
      <c r="F976" s="82"/>
      <c r="G976" s="82"/>
      <c r="H976" s="82"/>
      <c r="I976" s="82"/>
      <c r="J976" s="83"/>
      <c r="K976" s="82"/>
      <c r="L976" s="83"/>
      <c r="M976" s="83"/>
      <c r="N976" s="83"/>
      <c r="O976" s="83"/>
      <c r="P976" s="83"/>
      <c r="Q976" s="81"/>
      <c r="R976" s="65"/>
      <c r="S976" s="85"/>
    </row>
    <row r="977" spans="1:19" s="188" customFormat="1" ht="11.1" customHeight="1" x14ac:dyDescent="0.25">
      <c r="A977" s="59"/>
      <c r="B977" s="225" t="s">
        <v>465</v>
      </c>
      <c r="C977" s="226"/>
      <c r="D977" s="56" t="s">
        <v>28</v>
      </c>
      <c r="E977" s="57" t="s">
        <v>466</v>
      </c>
      <c r="F977" s="57" t="s">
        <v>467</v>
      </c>
      <c r="G977" s="57" t="s">
        <v>468</v>
      </c>
      <c r="H977" s="57" t="s">
        <v>469</v>
      </c>
      <c r="I977" s="57" t="s">
        <v>470</v>
      </c>
      <c r="J977" s="57" t="s">
        <v>471</v>
      </c>
      <c r="K977" s="57" t="s">
        <v>472</v>
      </c>
      <c r="L977" s="57" t="s">
        <v>473</v>
      </c>
      <c r="M977" s="57" t="s">
        <v>474</v>
      </c>
      <c r="N977" s="57" t="s">
        <v>475</v>
      </c>
      <c r="O977" s="57" t="s">
        <v>476</v>
      </c>
      <c r="P977" s="57" t="s">
        <v>477</v>
      </c>
      <c r="Q977" s="15"/>
      <c r="R977" s="150" t="s">
        <v>41</v>
      </c>
      <c r="S977" s="61"/>
    </row>
    <row r="978" spans="1:19" s="188" customFormat="1" ht="11.1" customHeight="1" x14ac:dyDescent="0.25">
      <c r="A978" s="59"/>
      <c r="B978" s="227"/>
      <c r="C978" s="228"/>
      <c r="D978" s="56" t="s">
        <v>42</v>
      </c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15"/>
      <c r="R978" s="60"/>
      <c r="S978" s="61" t="s">
        <v>43</v>
      </c>
    </row>
    <row r="979" spans="1:19" s="188" customFormat="1" ht="11.1" customHeight="1" x14ac:dyDescent="0.25">
      <c r="A979" s="59"/>
      <c r="B979" s="229"/>
      <c r="C979" s="230"/>
      <c r="D979" s="56" t="s">
        <v>44</v>
      </c>
      <c r="E979" s="62" t="s">
        <v>155</v>
      </c>
      <c r="F979" s="63" t="s">
        <v>155</v>
      </c>
      <c r="G979" s="63" t="s">
        <v>155</v>
      </c>
      <c r="H979" s="63" t="s">
        <v>155</v>
      </c>
      <c r="I979" s="63" t="s">
        <v>155</v>
      </c>
      <c r="J979" s="63" t="s">
        <v>155</v>
      </c>
      <c r="K979" s="63" t="s">
        <v>155</v>
      </c>
      <c r="L979" s="63" t="s">
        <v>155</v>
      </c>
      <c r="M979" s="63" t="s">
        <v>155</v>
      </c>
      <c r="N979" s="63" t="s">
        <v>155</v>
      </c>
      <c r="O979" s="63" t="s">
        <v>155</v>
      </c>
      <c r="P979" s="63" t="s">
        <v>155</v>
      </c>
      <c r="Q979" s="64"/>
      <c r="R979" s="60"/>
      <c r="S979" s="61" t="s">
        <v>46</v>
      </c>
    </row>
    <row r="980" spans="1:19" s="185" customFormat="1" ht="11.1" customHeight="1" x14ac:dyDescent="0.25">
      <c r="A980" s="59"/>
      <c r="B980" s="182"/>
      <c r="C980" s="182"/>
      <c r="D980" s="59"/>
      <c r="E980" s="82"/>
      <c r="F980" s="82"/>
      <c r="G980" s="82"/>
      <c r="H980" s="82"/>
      <c r="I980" s="82"/>
      <c r="J980" s="83"/>
      <c r="K980" s="82"/>
      <c r="L980" s="82"/>
      <c r="M980" s="82"/>
      <c r="N980" s="82"/>
      <c r="O980" s="82"/>
      <c r="P980" s="82"/>
      <c r="Q980" s="81"/>
      <c r="R980" s="65"/>
      <c r="S980" s="85"/>
    </row>
    <row r="982" spans="1:19" ht="20.100000000000001" customHeight="1" x14ac:dyDescent="0.25">
      <c r="A982" s="198" t="s">
        <v>354</v>
      </c>
      <c r="B982" s="198"/>
      <c r="C982" s="198"/>
      <c r="D982" s="153"/>
      <c r="E982" s="153"/>
      <c r="F982" s="153"/>
      <c r="H982" s="153"/>
      <c r="I982" s="153"/>
      <c r="J982" s="153"/>
      <c r="K982" s="153"/>
      <c r="N982" s="153"/>
      <c r="O982" s="153"/>
      <c r="P982" s="153"/>
      <c r="Q982" s="153"/>
      <c r="R982" s="153"/>
      <c r="S982" s="153"/>
    </row>
    <row r="983" spans="1:19" ht="15" customHeight="1" x14ac:dyDescent="0.25">
      <c r="A983" s="215" t="s">
        <v>351</v>
      </c>
      <c r="B983" s="215"/>
      <c r="C983" s="153"/>
      <c r="D983" s="14" t="s">
        <v>26</v>
      </c>
      <c r="E983" s="153"/>
      <c r="F983" s="153"/>
      <c r="H983" s="153"/>
      <c r="I983" s="153"/>
      <c r="J983" s="153"/>
      <c r="K983" s="153"/>
      <c r="N983" s="153"/>
      <c r="O983" s="153"/>
      <c r="P983" s="153"/>
      <c r="Q983" s="153"/>
      <c r="R983" s="153"/>
      <c r="S983" s="153"/>
    </row>
    <row r="984" spans="1:19" ht="11.1" customHeight="1" x14ac:dyDescent="0.25">
      <c r="A984" s="153"/>
      <c r="B984" s="153"/>
      <c r="C984" s="153"/>
      <c r="D984" s="153"/>
      <c r="E984" s="153"/>
      <c r="F984" s="153"/>
      <c r="H984" s="153"/>
      <c r="I984" s="153"/>
      <c r="J984" s="153"/>
      <c r="K984" s="153"/>
      <c r="N984" s="153"/>
      <c r="O984" s="153"/>
      <c r="P984" s="153"/>
      <c r="Q984" s="153"/>
      <c r="R984" s="153"/>
      <c r="S984" s="153"/>
    </row>
    <row r="985" spans="1:19" ht="11.1" customHeight="1" x14ac:dyDescent="0.25">
      <c r="A985" s="55"/>
      <c r="B985" s="225" t="s">
        <v>116</v>
      </c>
      <c r="C985" s="226"/>
      <c r="D985" s="56" t="s">
        <v>28</v>
      </c>
      <c r="E985" s="57" t="s">
        <v>29</v>
      </c>
      <c r="F985" s="57" t="s">
        <v>30</v>
      </c>
      <c r="G985" s="57" t="s">
        <v>31</v>
      </c>
      <c r="H985" s="57" t="s">
        <v>32</v>
      </c>
      <c r="I985" s="57" t="s">
        <v>33</v>
      </c>
      <c r="J985" s="57" t="s">
        <v>34</v>
      </c>
      <c r="K985" s="57" t="s">
        <v>35</v>
      </c>
      <c r="L985" s="57" t="s">
        <v>36</v>
      </c>
      <c r="M985" s="57" t="s">
        <v>37</v>
      </c>
      <c r="N985" s="57" t="s">
        <v>38</v>
      </c>
      <c r="O985" s="57" t="s">
        <v>39</v>
      </c>
      <c r="P985" s="57" t="s">
        <v>40</v>
      </c>
      <c r="Q985" s="15"/>
      <c r="R985" s="57" t="s">
        <v>41</v>
      </c>
      <c r="S985" s="58"/>
    </row>
    <row r="986" spans="1:19" ht="11.1" customHeight="1" x14ac:dyDescent="0.25">
      <c r="A986" s="59"/>
      <c r="B986" s="227"/>
      <c r="C986" s="228"/>
      <c r="D986" s="56" t="s">
        <v>42</v>
      </c>
      <c r="E986" s="60"/>
      <c r="F986" s="60"/>
      <c r="G986" s="60">
        <v>60</v>
      </c>
      <c r="H986" s="60">
        <v>80</v>
      </c>
      <c r="I986" s="60">
        <v>100</v>
      </c>
      <c r="J986" s="60">
        <v>80</v>
      </c>
      <c r="K986" s="60">
        <v>80</v>
      </c>
      <c r="L986" s="60">
        <v>70</v>
      </c>
      <c r="M986" s="60">
        <v>60</v>
      </c>
      <c r="N986" s="60">
        <v>45</v>
      </c>
      <c r="O986" s="60"/>
      <c r="P986" s="60"/>
      <c r="Q986" s="15"/>
      <c r="R986" s="60">
        <f>AVERAGE(E986:P986)</f>
        <v>71.875</v>
      </c>
      <c r="S986" s="61" t="s">
        <v>43</v>
      </c>
    </row>
    <row r="987" spans="1:19" ht="11.1" customHeight="1" x14ac:dyDescent="0.25">
      <c r="A987" s="59"/>
      <c r="B987" s="229"/>
      <c r="C987" s="230"/>
      <c r="D987" s="56" t="s">
        <v>44</v>
      </c>
      <c r="E987" s="62"/>
      <c r="F987" s="62"/>
      <c r="G987" s="62"/>
      <c r="H987" s="62"/>
      <c r="I987" s="62"/>
      <c r="J987" s="63"/>
      <c r="K987" s="63"/>
      <c r="L987" s="63"/>
      <c r="M987" s="63"/>
      <c r="N987" s="63"/>
      <c r="O987" s="63" t="s">
        <v>59</v>
      </c>
      <c r="P987" s="63" t="s">
        <v>137</v>
      </c>
      <c r="Q987" s="64"/>
      <c r="R987" s="60">
        <f>AVERAGE(E986:J986)</f>
        <v>80</v>
      </c>
      <c r="S987" s="61" t="s">
        <v>46</v>
      </c>
    </row>
    <row r="988" spans="1:19" ht="11.1" customHeight="1" x14ac:dyDescent="0.25">
      <c r="A988" s="59"/>
      <c r="B988" s="59"/>
      <c r="C988" s="59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15"/>
      <c r="P988" s="15"/>
      <c r="Q988" s="15"/>
      <c r="R988" s="15"/>
      <c r="S988" s="54"/>
    </row>
    <row r="989" spans="1:19" ht="11.1" customHeight="1" x14ac:dyDescent="0.25">
      <c r="A989" s="55"/>
      <c r="B989" s="225" t="s">
        <v>117</v>
      </c>
      <c r="C989" s="226"/>
      <c r="D989" s="56" t="s">
        <v>28</v>
      </c>
      <c r="E989" s="57" t="s">
        <v>47</v>
      </c>
      <c r="F989" s="57" t="s">
        <v>48</v>
      </c>
      <c r="G989" s="57" t="s">
        <v>49</v>
      </c>
      <c r="H989" s="57" t="s">
        <v>50</v>
      </c>
      <c r="I989" s="57" t="s">
        <v>51</v>
      </c>
      <c r="J989" s="57" t="s">
        <v>52</v>
      </c>
      <c r="K989" s="57" t="s">
        <v>53</v>
      </c>
      <c r="L989" s="57" t="s">
        <v>54</v>
      </c>
      <c r="M989" s="57" t="s">
        <v>55</v>
      </c>
      <c r="N989" s="57" t="s">
        <v>56</v>
      </c>
      <c r="O989" s="57" t="s">
        <v>57</v>
      </c>
      <c r="P989" s="57" t="s">
        <v>58</v>
      </c>
      <c r="Q989" s="15"/>
      <c r="R989" s="57" t="s">
        <v>41</v>
      </c>
      <c r="S989" s="58"/>
    </row>
    <row r="990" spans="1:19" ht="11.1" customHeight="1" x14ac:dyDescent="0.25">
      <c r="A990" s="59"/>
      <c r="B990" s="227"/>
      <c r="C990" s="228"/>
      <c r="D990" s="56" t="s">
        <v>42</v>
      </c>
      <c r="E990" s="60"/>
      <c r="F990" s="60"/>
      <c r="G990" s="60">
        <v>50</v>
      </c>
      <c r="H990" s="60">
        <v>120</v>
      </c>
      <c r="I990" s="60">
        <v>40</v>
      </c>
      <c r="J990" s="60">
        <v>90</v>
      </c>
      <c r="K990" s="60">
        <v>25</v>
      </c>
      <c r="L990" s="60">
        <v>25</v>
      </c>
      <c r="M990" s="60">
        <v>90</v>
      </c>
      <c r="N990" s="60">
        <v>90</v>
      </c>
      <c r="O990" s="60"/>
      <c r="P990" s="60"/>
      <c r="Q990" s="15"/>
      <c r="R990" s="60">
        <f>AVERAGE(E990:P990)</f>
        <v>66.25</v>
      </c>
      <c r="S990" s="61" t="s">
        <v>43</v>
      </c>
    </row>
    <row r="991" spans="1:19" ht="11.1" customHeight="1" x14ac:dyDescent="0.25">
      <c r="A991" s="59"/>
      <c r="B991" s="229"/>
      <c r="C991" s="230"/>
      <c r="D991" s="56" t="s">
        <v>44</v>
      </c>
      <c r="E991" s="62" t="s">
        <v>137</v>
      </c>
      <c r="F991" s="62" t="s">
        <v>137</v>
      </c>
      <c r="G991" s="62"/>
      <c r="H991" s="62"/>
      <c r="I991" s="62"/>
      <c r="J991" s="63"/>
      <c r="K991" s="63"/>
      <c r="L991" s="63"/>
      <c r="M991" s="63"/>
      <c r="N991" s="63"/>
      <c r="O991" s="63" t="s">
        <v>59</v>
      </c>
      <c r="P991" s="63" t="s">
        <v>137</v>
      </c>
      <c r="Q991" s="64"/>
      <c r="R991" s="60">
        <f>AVERAGE(E990:J990)</f>
        <v>75</v>
      </c>
      <c r="S991" s="61" t="s">
        <v>46</v>
      </c>
    </row>
    <row r="992" spans="1:19" ht="11.1" customHeight="1" x14ac:dyDescent="0.25">
      <c r="A992" s="59"/>
      <c r="B992" s="52"/>
      <c r="C992" s="15"/>
      <c r="D992" s="66"/>
      <c r="E992" s="66"/>
      <c r="F992" s="66"/>
      <c r="G992" s="61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54"/>
    </row>
    <row r="993" spans="1:19" ht="11.1" customHeight="1" x14ac:dyDescent="0.25">
      <c r="A993" s="55"/>
      <c r="B993" s="225" t="s">
        <v>118</v>
      </c>
      <c r="C993" s="226"/>
      <c r="D993" s="56" t="s">
        <v>28</v>
      </c>
      <c r="E993" s="57" t="s">
        <v>60</v>
      </c>
      <c r="F993" s="57" t="s">
        <v>61</v>
      </c>
      <c r="G993" s="57" t="s">
        <v>62</v>
      </c>
      <c r="H993" s="57" t="s">
        <v>63</v>
      </c>
      <c r="I993" s="57" t="s">
        <v>64</v>
      </c>
      <c r="J993" s="57" t="s">
        <v>65</v>
      </c>
      <c r="K993" s="57" t="s">
        <v>66</v>
      </c>
      <c r="L993" s="57" t="s">
        <v>67</v>
      </c>
      <c r="M993" s="57" t="s">
        <v>68</v>
      </c>
      <c r="N993" s="57" t="s">
        <v>56</v>
      </c>
      <c r="O993" s="57" t="s">
        <v>69</v>
      </c>
      <c r="P993" s="57" t="s">
        <v>70</v>
      </c>
      <c r="Q993" s="15"/>
      <c r="R993" s="57" t="s">
        <v>41</v>
      </c>
      <c r="S993" s="58"/>
    </row>
    <row r="994" spans="1:19" ht="11.1" customHeight="1" x14ac:dyDescent="0.25">
      <c r="A994" s="59"/>
      <c r="B994" s="227"/>
      <c r="C994" s="228"/>
      <c r="D994" s="56" t="s">
        <v>42</v>
      </c>
      <c r="E994" s="60">
        <v>50</v>
      </c>
      <c r="F994" s="60">
        <v>55</v>
      </c>
      <c r="G994" s="60">
        <v>25</v>
      </c>
      <c r="H994" s="60">
        <v>70</v>
      </c>
      <c r="I994" s="60">
        <v>105</v>
      </c>
      <c r="J994" s="60">
        <v>80</v>
      </c>
      <c r="K994" s="60">
        <v>70</v>
      </c>
      <c r="L994" s="60">
        <v>15</v>
      </c>
      <c r="M994" s="60">
        <v>60</v>
      </c>
      <c r="N994" s="60">
        <v>50</v>
      </c>
      <c r="O994" s="60"/>
      <c r="P994" s="60"/>
      <c r="Q994" s="15"/>
      <c r="R994" s="60">
        <f>AVERAGE(E994:P994)</f>
        <v>58</v>
      </c>
      <c r="S994" s="61" t="s">
        <v>43</v>
      </c>
    </row>
    <row r="995" spans="1:19" ht="11.1" customHeight="1" x14ac:dyDescent="0.25">
      <c r="A995" s="59"/>
      <c r="B995" s="229"/>
      <c r="C995" s="230"/>
      <c r="D995" s="56" t="s">
        <v>44</v>
      </c>
      <c r="E995" s="62"/>
      <c r="F995" s="62"/>
      <c r="G995" s="62"/>
      <c r="H995" s="62"/>
      <c r="I995" s="62"/>
      <c r="J995" s="63"/>
      <c r="K995" s="63"/>
      <c r="L995" s="63"/>
      <c r="M995" s="63"/>
      <c r="N995" s="63"/>
      <c r="O995" s="63" t="s">
        <v>59</v>
      </c>
      <c r="P995" s="63" t="s">
        <v>137</v>
      </c>
      <c r="Q995" s="64"/>
      <c r="R995" s="60">
        <f>AVERAGE(E994:J994)</f>
        <v>64.166666666666671</v>
      </c>
      <c r="S995" s="61" t="s">
        <v>46</v>
      </c>
    </row>
    <row r="996" spans="1:19" ht="11.1" customHeight="1" x14ac:dyDescent="0.25">
      <c r="A996" s="59"/>
      <c r="B996" s="55"/>
      <c r="C996" s="59"/>
      <c r="D996" s="59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59"/>
      <c r="R996" s="59"/>
      <c r="S996" s="59"/>
    </row>
    <row r="997" spans="1:19" ht="11.1" customHeight="1" x14ac:dyDescent="0.25">
      <c r="A997" s="55"/>
      <c r="B997" s="225" t="s">
        <v>119</v>
      </c>
      <c r="C997" s="226"/>
      <c r="D997" s="56" t="s">
        <v>28</v>
      </c>
      <c r="E997" s="57" t="s">
        <v>71</v>
      </c>
      <c r="F997" s="57" t="s">
        <v>72</v>
      </c>
      <c r="G997" s="57" t="s">
        <v>73</v>
      </c>
      <c r="H997" s="57" t="s">
        <v>74</v>
      </c>
      <c r="I997" s="57" t="s">
        <v>75</v>
      </c>
      <c r="J997" s="57" t="s">
        <v>76</v>
      </c>
      <c r="K997" s="57" t="s">
        <v>77</v>
      </c>
      <c r="L997" s="57" t="s">
        <v>78</v>
      </c>
      <c r="M997" s="57" t="s">
        <v>79</v>
      </c>
      <c r="N997" s="57" t="s">
        <v>80</v>
      </c>
      <c r="O997" s="57" t="s">
        <v>81</v>
      </c>
      <c r="P997" s="57" t="s">
        <v>82</v>
      </c>
      <c r="Q997" s="15"/>
      <c r="R997" s="57" t="s">
        <v>41</v>
      </c>
      <c r="S997" s="58"/>
    </row>
    <row r="998" spans="1:19" ht="11.1" customHeight="1" x14ac:dyDescent="0.25">
      <c r="A998" s="59"/>
      <c r="B998" s="227"/>
      <c r="C998" s="228"/>
      <c r="D998" s="56" t="s">
        <v>42</v>
      </c>
      <c r="E998" s="60"/>
      <c r="F998" s="60"/>
      <c r="G998" s="60">
        <v>90</v>
      </c>
      <c r="H998" s="60">
        <v>110</v>
      </c>
      <c r="I998" s="60">
        <v>120</v>
      </c>
      <c r="J998" s="60">
        <v>70</v>
      </c>
      <c r="K998" s="60">
        <v>70</v>
      </c>
      <c r="L998" s="60">
        <v>75</v>
      </c>
      <c r="M998" s="60">
        <v>70</v>
      </c>
      <c r="N998" s="60">
        <v>80</v>
      </c>
      <c r="O998" s="60"/>
      <c r="P998" s="60"/>
      <c r="Q998" s="15"/>
      <c r="R998" s="60">
        <f>AVERAGE(E998:P998)</f>
        <v>85.625</v>
      </c>
      <c r="S998" s="61" t="s">
        <v>43</v>
      </c>
    </row>
    <row r="999" spans="1:19" ht="11.1" customHeight="1" x14ac:dyDescent="0.25">
      <c r="A999" s="59"/>
      <c r="B999" s="229"/>
      <c r="C999" s="230"/>
      <c r="D999" s="56" t="s">
        <v>44</v>
      </c>
      <c r="E999" s="62" t="s">
        <v>45</v>
      </c>
      <c r="F999" s="62" t="s">
        <v>45</v>
      </c>
      <c r="G999" s="62"/>
      <c r="H999" s="62"/>
      <c r="I999" s="62"/>
      <c r="J999" s="63"/>
      <c r="K999" s="63"/>
      <c r="L999" s="63"/>
      <c r="M999" s="63"/>
      <c r="N999" s="63"/>
      <c r="O999" s="63" t="s">
        <v>59</v>
      </c>
      <c r="P999" s="63" t="s">
        <v>137</v>
      </c>
      <c r="Q999" s="64"/>
      <c r="R999" s="60">
        <f>AVERAGE(E998:J998)</f>
        <v>97.5</v>
      </c>
      <c r="S999" s="61" t="s">
        <v>46</v>
      </c>
    </row>
    <row r="1000" spans="1:19" ht="11.1" customHeight="1" x14ac:dyDescent="0.25">
      <c r="A1000" s="59"/>
      <c r="B1000" s="55"/>
      <c r="C1000" s="59"/>
      <c r="D1000" s="59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59"/>
      <c r="R1000" s="59"/>
      <c r="S1000" s="59"/>
    </row>
    <row r="1001" spans="1:19" ht="11.1" customHeight="1" x14ac:dyDescent="0.25">
      <c r="A1001" s="55"/>
      <c r="B1001" s="225" t="s">
        <v>122</v>
      </c>
      <c r="C1001" s="226"/>
      <c r="D1001" s="56" t="s">
        <v>28</v>
      </c>
      <c r="E1001" s="57" t="s">
        <v>85</v>
      </c>
      <c r="F1001" s="57" t="s">
        <v>86</v>
      </c>
      <c r="G1001" s="57" t="s">
        <v>87</v>
      </c>
      <c r="H1001" s="57" t="s">
        <v>88</v>
      </c>
      <c r="I1001" s="57" t="s">
        <v>89</v>
      </c>
      <c r="J1001" s="57" t="s">
        <v>90</v>
      </c>
      <c r="K1001" s="57" t="s">
        <v>91</v>
      </c>
      <c r="L1001" s="57" t="s">
        <v>92</v>
      </c>
      <c r="M1001" s="57" t="s">
        <v>93</v>
      </c>
      <c r="N1001" s="57" t="s">
        <v>94</v>
      </c>
      <c r="O1001" s="57" t="s">
        <v>95</v>
      </c>
      <c r="P1001" s="57" t="s">
        <v>96</v>
      </c>
      <c r="Q1001" s="15"/>
      <c r="R1001" s="57" t="s">
        <v>41</v>
      </c>
      <c r="S1001" s="58"/>
    </row>
    <row r="1002" spans="1:19" ht="11.1" customHeight="1" x14ac:dyDescent="0.25">
      <c r="A1002" s="59"/>
      <c r="B1002" s="227"/>
      <c r="C1002" s="228"/>
      <c r="D1002" s="56" t="s">
        <v>42</v>
      </c>
      <c r="E1002" s="60"/>
      <c r="F1002" s="60">
        <v>160</v>
      </c>
      <c r="G1002" s="60">
        <v>130</v>
      </c>
      <c r="H1002" s="60">
        <v>40</v>
      </c>
      <c r="I1002" s="60">
        <v>160</v>
      </c>
      <c r="J1002" s="60">
        <v>160</v>
      </c>
      <c r="K1002" s="60">
        <v>70</v>
      </c>
      <c r="L1002" s="60">
        <v>40</v>
      </c>
      <c r="M1002" s="60">
        <v>100</v>
      </c>
      <c r="N1002" s="60">
        <v>110</v>
      </c>
      <c r="O1002" s="60">
        <v>70</v>
      </c>
      <c r="P1002" s="60">
        <v>130</v>
      </c>
      <c r="Q1002" s="15"/>
      <c r="R1002" s="60">
        <f>AVERAGE(E1002:P1002)</f>
        <v>106.36363636363636</v>
      </c>
      <c r="S1002" s="61" t="s">
        <v>43</v>
      </c>
    </row>
    <row r="1003" spans="1:19" ht="11.1" customHeight="1" x14ac:dyDescent="0.25">
      <c r="A1003" s="59"/>
      <c r="B1003" s="229"/>
      <c r="C1003" s="230"/>
      <c r="D1003" s="56" t="s">
        <v>44</v>
      </c>
      <c r="E1003" s="62" t="s">
        <v>45</v>
      </c>
      <c r="F1003" s="62" t="s">
        <v>177</v>
      </c>
      <c r="G1003" s="62" t="s">
        <v>16</v>
      </c>
      <c r="H1003" s="62" t="s">
        <v>149</v>
      </c>
      <c r="I1003" s="62" t="s">
        <v>177</v>
      </c>
      <c r="J1003" s="63" t="s">
        <v>149</v>
      </c>
      <c r="K1003" s="63" t="s">
        <v>83</v>
      </c>
      <c r="L1003" s="63" t="s">
        <v>121</v>
      </c>
      <c r="M1003" s="63" t="s">
        <v>83</v>
      </c>
      <c r="N1003" s="63" t="s">
        <v>97</v>
      </c>
      <c r="O1003" s="63" t="s">
        <v>194</v>
      </c>
      <c r="P1003" s="63" t="s">
        <v>121</v>
      </c>
      <c r="Q1003" s="64"/>
      <c r="R1003" s="60">
        <f>AVERAGE(E1002:J1002)</f>
        <v>130</v>
      </c>
      <c r="S1003" s="61" t="s">
        <v>46</v>
      </c>
    </row>
    <row r="1004" spans="1:19" ht="11.1" customHeight="1" x14ac:dyDescent="0.25">
      <c r="A1004" s="59"/>
      <c r="B1004" s="15"/>
      <c r="C1004" s="15"/>
      <c r="D1004" s="15"/>
      <c r="E1004" s="15"/>
      <c r="F1004" s="15"/>
      <c r="G1004" s="161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</row>
    <row r="1005" spans="1:19" ht="11.1" customHeight="1" x14ac:dyDescent="0.25">
      <c r="A1005" s="55"/>
      <c r="B1005" s="225" t="s">
        <v>128</v>
      </c>
      <c r="C1005" s="226"/>
      <c r="D1005" s="56" t="s">
        <v>28</v>
      </c>
      <c r="E1005" s="57" t="s">
        <v>124</v>
      </c>
      <c r="F1005" s="57" t="s">
        <v>125</v>
      </c>
      <c r="G1005" s="57" t="s">
        <v>126</v>
      </c>
      <c r="H1005" s="57" t="s">
        <v>127</v>
      </c>
      <c r="I1005" s="57" t="s">
        <v>129</v>
      </c>
      <c r="J1005" s="57" t="s">
        <v>130</v>
      </c>
      <c r="K1005" s="57" t="s">
        <v>131</v>
      </c>
      <c r="L1005" s="57" t="s">
        <v>132</v>
      </c>
      <c r="M1005" s="57" t="s">
        <v>133</v>
      </c>
      <c r="N1005" s="57" t="s">
        <v>134</v>
      </c>
      <c r="O1005" s="57" t="s">
        <v>135</v>
      </c>
      <c r="P1005" s="57" t="s">
        <v>136</v>
      </c>
      <c r="Q1005" s="15"/>
      <c r="R1005" s="57" t="s">
        <v>41</v>
      </c>
      <c r="S1005" s="58"/>
    </row>
    <row r="1006" spans="1:19" ht="11.1" customHeight="1" x14ac:dyDescent="0.25">
      <c r="A1006" s="59"/>
      <c r="B1006" s="227"/>
      <c r="C1006" s="228"/>
      <c r="D1006" s="56" t="s">
        <v>42</v>
      </c>
      <c r="E1006" s="60"/>
      <c r="F1006" s="60"/>
      <c r="G1006" s="60">
        <v>70</v>
      </c>
      <c r="H1006" s="60">
        <v>70</v>
      </c>
      <c r="I1006" s="60">
        <v>35</v>
      </c>
      <c r="J1006" s="60" t="s">
        <v>16</v>
      </c>
      <c r="K1006" s="60">
        <v>75</v>
      </c>
      <c r="L1006" s="60">
        <v>50</v>
      </c>
      <c r="M1006" s="60">
        <v>95</v>
      </c>
      <c r="N1006" s="60">
        <v>80</v>
      </c>
      <c r="O1006" s="60">
        <v>100</v>
      </c>
      <c r="P1006" s="60">
        <v>100</v>
      </c>
      <c r="Q1006" s="15"/>
      <c r="R1006" s="60">
        <f>AVERAGE(E1006:P1006)</f>
        <v>75</v>
      </c>
      <c r="S1006" s="61" t="s">
        <v>43</v>
      </c>
    </row>
    <row r="1007" spans="1:19" ht="11.1" customHeight="1" x14ac:dyDescent="0.25">
      <c r="A1007" s="59"/>
      <c r="B1007" s="229"/>
      <c r="C1007" s="230"/>
      <c r="D1007" s="56" t="s">
        <v>44</v>
      </c>
      <c r="E1007" s="63" t="s">
        <v>45</v>
      </c>
      <c r="F1007" s="63" t="s">
        <v>45</v>
      </c>
      <c r="G1007" s="62" t="s">
        <v>16</v>
      </c>
      <c r="H1007" s="62" t="s">
        <v>149</v>
      </c>
      <c r="I1007" s="63" t="s">
        <v>177</v>
      </c>
      <c r="J1007" s="63" t="s">
        <v>149</v>
      </c>
      <c r="K1007" s="62" t="s">
        <v>83</v>
      </c>
      <c r="L1007" s="62" t="s">
        <v>121</v>
      </c>
      <c r="M1007" s="62" t="s">
        <v>83</v>
      </c>
      <c r="N1007" s="63" t="s">
        <v>97</v>
      </c>
      <c r="O1007" s="63" t="s">
        <v>194</v>
      </c>
      <c r="P1007" s="63" t="s">
        <v>121</v>
      </c>
      <c r="Q1007" s="64"/>
      <c r="R1007" s="60">
        <f>AVERAGE(E1006:J1006)</f>
        <v>58.333333333333336</v>
      </c>
      <c r="S1007" s="61" t="s">
        <v>46</v>
      </c>
    </row>
    <row r="1008" spans="1:19" ht="11.1" customHeight="1" x14ac:dyDescent="0.25">
      <c r="A1008" s="59"/>
      <c r="B1008" s="15"/>
      <c r="C1008" s="15"/>
      <c r="D1008" s="15"/>
      <c r="E1008" s="15"/>
      <c r="F1008" s="15"/>
      <c r="G1008" s="161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</row>
    <row r="1009" spans="1:19" ht="11.1" customHeight="1" x14ac:dyDescent="0.25">
      <c r="A1009" s="55"/>
      <c r="B1009" s="225" t="s">
        <v>295</v>
      </c>
      <c r="C1009" s="226"/>
      <c r="D1009" s="56" t="s">
        <v>28</v>
      </c>
      <c r="E1009" s="57" t="s">
        <v>296</v>
      </c>
      <c r="F1009" s="57" t="s">
        <v>297</v>
      </c>
      <c r="G1009" s="57" t="s">
        <v>298</v>
      </c>
      <c r="H1009" s="57" t="s">
        <v>299</v>
      </c>
      <c r="I1009" s="57" t="s">
        <v>300</v>
      </c>
      <c r="J1009" s="57" t="s">
        <v>301</v>
      </c>
      <c r="K1009" s="57" t="s">
        <v>302</v>
      </c>
      <c r="L1009" s="57" t="s">
        <v>303</v>
      </c>
      <c r="M1009" s="57" t="s">
        <v>304</v>
      </c>
      <c r="N1009" s="57" t="s">
        <v>305</v>
      </c>
      <c r="O1009" s="57" t="s">
        <v>306</v>
      </c>
      <c r="P1009" s="57" t="s">
        <v>307</v>
      </c>
      <c r="Q1009" s="15"/>
      <c r="R1009" s="57" t="s">
        <v>41</v>
      </c>
      <c r="S1009" s="58"/>
    </row>
    <row r="1010" spans="1:19" ht="11.1" customHeight="1" x14ac:dyDescent="0.25">
      <c r="A1010" s="59"/>
      <c r="B1010" s="227"/>
      <c r="C1010" s="228"/>
      <c r="D1010" s="56" t="s">
        <v>42</v>
      </c>
      <c r="E1010" s="60">
        <v>150</v>
      </c>
      <c r="F1010" s="60">
        <v>60</v>
      </c>
      <c r="G1010" s="60">
        <v>50</v>
      </c>
      <c r="H1010" s="60">
        <v>80</v>
      </c>
      <c r="I1010" s="60">
        <v>100</v>
      </c>
      <c r="J1010" s="60">
        <v>90</v>
      </c>
      <c r="K1010" s="60">
        <v>50</v>
      </c>
      <c r="L1010" s="60">
        <v>50</v>
      </c>
      <c r="M1010" s="60">
        <v>60</v>
      </c>
      <c r="N1010" s="60">
        <v>50</v>
      </c>
      <c r="O1010" s="60">
        <v>40</v>
      </c>
      <c r="P1010" s="60"/>
      <c r="Q1010" s="15"/>
      <c r="R1010" s="60">
        <f>AVERAGE(E1010:P1010)</f>
        <v>70.909090909090907</v>
      </c>
      <c r="S1010" s="61" t="s">
        <v>43</v>
      </c>
    </row>
    <row r="1011" spans="1:19" ht="11.1" customHeight="1" x14ac:dyDescent="0.25">
      <c r="A1011" s="59"/>
      <c r="B1011" s="229"/>
      <c r="C1011" s="230"/>
      <c r="D1011" s="56" t="s">
        <v>44</v>
      </c>
      <c r="E1011" s="62" t="s">
        <v>194</v>
      </c>
      <c r="F1011" s="62" t="s">
        <v>121</v>
      </c>
      <c r="G1011" s="62" t="s">
        <v>121</v>
      </c>
      <c r="H1011" s="62" t="s">
        <v>121</v>
      </c>
      <c r="I1011" s="62" t="s">
        <v>121</v>
      </c>
      <c r="J1011" s="63" t="s">
        <v>121</v>
      </c>
      <c r="K1011" s="62" t="s">
        <v>121</v>
      </c>
      <c r="L1011" s="62" t="s">
        <v>121</v>
      </c>
      <c r="M1011" s="62" t="s">
        <v>121</v>
      </c>
      <c r="N1011" s="62" t="s">
        <v>121</v>
      </c>
      <c r="O1011" s="62" t="s">
        <v>121</v>
      </c>
      <c r="P1011" s="63" t="s">
        <v>45</v>
      </c>
      <c r="Q1011" s="64"/>
      <c r="R1011" s="60">
        <f>AVERAGE(E1010:J1010)</f>
        <v>88.333333333333329</v>
      </c>
      <c r="S1011" s="61" t="s">
        <v>46</v>
      </c>
    </row>
    <row r="1012" spans="1:19" s="178" customFormat="1" ht="11.1" customHeight="1" x14ac:dyDescent="0.25">
      <c r="A1012" s="59"/>
      <c r="B1012" s="15"/>
      <c r="C1012" s="15"/>
      <c r="D1012" s="15"/>
      <c r="E1012" s="15"/>
      <c r="F1012" s="15"/>
      <c r="G1012" s="161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</row>
    <row r="1013" spans="1:19" s="178" customFormat="1" ht="11.1" customHeight="1" x14ac:dyDescent="0.25">
      <c r="A1013" s="59"/>
      <c r="B1013" s="231" t="s">
        <v>408</v>
      </c>
      <c r="C1013" s="231"/>
      <c r="D1013" s="56" t="s">
        <v>28</v>
      </c>
      <c r="E1013" s="57" t="s">
        <v>411</v>
      </c>
      <c r="F1013" s="57" t="s">
        <v>412</v>
      </c>
      <c r="G1013" s="57" t="s">
        <v>413</v>
      </c>
      <c r="H1013" s="57" t="s">
        <v>414</v>
      </c>
      <c r="I1013" s="57" t="s">
        <v>415</v>
      </c>
      <c r="J1013" s="57" t="s">
        <v>416</v>
      </c>
      <c r="K1013" s="57" t="s">
        <v>417</v>
      </c>
      <c r="L1013" s="57" t="s">
        <v>418</v>
      </c>
      <c r="M1013" s="57" t="s">
        <v>419</v>
      </c>
      <c r="N1013" s="57" t="s">
        <v>420</v>
      </c>
      <c r="O1013" s="57" t="s">
        <v>421</v>
      </c>
      <c r="P1013" s="57" t="s">
        <v>422</v>
      </c>
      <c r="Q1013" s="15"/>
      <c r="R1013" s="150" t="s">
        <v>41</v>
      </c>
      <c r="S1013" s="58"/>
    </row>
    <row r="1014" spans="1:19" s="178" customFormat="1" ht="11.1" customHeight="1" x14ac:dyDescent="0.25">
      <c r="A1014" s="59"/>
      <c r="B1014" s="231"/>
      <c r="C1014" s="231"/>
      <c r="D1014" s="56" t="s">
        <v>42</v>
      </c>
      <c r="E1014" s="60">
        <v>140</v>
      </c>
      <c r="F1014" s="60">
        <v>100</v>
      </c>
      <c r="G1014" s="60">
        <v>50</v>
      </c>
      <c r="H1014" s="60">
        <v>80</v>
      </c>
      <c r="I1014" s="60">
        <v>50</v>
      </c>
      <c r="J1014" s="60">
        <v>40</v>
      </c>
      <c r="K1014" s="60">
        <v>50</v>
      </c>
      <c r="L1014" s="60">
        <v>50</v>
      </c>
      <c r="M1014" s="60">
        <v>60</v>
      </c>
      <c r="N1014" s="60">
        <v>70</v>
      </c>
      <c r="O1014" s="60">
        <v>60</v>
      </c>
      <c r="P1014" s="60">
        <v>60</v>
      </c>
      <c r="Q1014" s="15"/>
      <c r="R1014" s="60">
        <f>AVERAGE(E1014:P1014)</f>
        <v>67.5</v>
      </c>
      <c r="S1014" s="61" t="s">
        <v>43</v>
      </c>
    </row>
    <row r="1015" spans="1:19" s="178" customFormat="1" ht="11.1" customHeight="1" x14ac:dyDescent="0.25">
      <c r="A1015" s="59"/>
      <c r="B1015" s="231"/>
      <c r="C1015" s="231"/>
      <c r="D1015" s="56" t="s">
        <v>44</v>
      </c>
      <c r="E1015" s="62" t="s">
        <v>121</v>
      </c>
      <c r="F1015" s="62" t="s">
        <v>121</v>
      </c>
      <c r="G1015" s="62" t="s">
        <v>121</v>
      </c>
      <c r="H1015" s="62" t="s">
        <v>121</v>
      </c>
      <c r="I1015" s="62" t="s">
        <v>121</v>
      </c>
      <c r="J1015" s="63" t="s">
        <v>121</v>
      </c>
      <c r="K1015" s="62" t="s">
        <v>121</v>
      </c>
      <c r="L1015" s="62" t="s">
        <v>121</v>
      </c>
      <c r="M1015" s="62" t="s">
        <v>121</v>
      </c>
      <c r="N1015" s="62" t="s">
        <v>121</v>
      </c>
      <c r="O1015" s="62" t="s">
        <v>121</v>
      </c>
      <c r="P1015" s="62" t="s">
        <v>121</v>
      </c>
      <c r="Q1015" s="64"/>
      <c r="R1015" s="60">
        <f>AVERAGE(E1014:J1014)</f>
        <v>76.666666666666671</v>
      </c>
      <c r="S1015" s="61" t="s">
        <v>46</v>
      </c>
    </row>
    <row r="1016" spans="1:19" s="185" customFormat="1" ht="11.1" customHeight="1" x14ac:dyDescent="0.25">
      <c r="A1016" s="59"/>
      <c r="B1016" s="182"/>
      <c r="C1016" s="182"/>
      <c r="D1016" s="59"/>
      <c r="E1016" s="82"/>
      <c r="F1016" s="82"/>
      <c r="G1016" s="82"/>
      <c r="H1016" s="82"/>
      <c r="I1016" s="82"/>
      <c r="J1016" s="83"/>
      <c r="K1016" s="82"/>
      <c r="L1016" s="82"/>
      <c r="M1016" s="82"/>
      <c r="N1016" s="82"/>
      <c r="O1016" s="82"/>
      <c r="P1016" s="82"/>
      <c r="Q1016" s="81"/>
      <c r="R1016" s="65"/>
      <c r="S1016" s="85"/>
    </row>
    <row r="1017" spans="1:19" s="181" customFormat="1" ht="11.1" customHeight="1" x14ac:dyDescent="0.25">
      <c r="A1017" s="59"/>
      <c r="B1017" s="225" t="s">
        <v>446</v>
      </c>
      <c r="C1017" s="226"/>
      <c r="D1017" s="56" t="s">
        <v>28</v>
      </c>
      <c r="E1017" s="57" t="s">
        <v>434</v>
      </c>
      <c r="F1017" s="57" t="s">
        <v>435</v>
      </c>
      <c r="G1017" s="57" t="s">
        <v>436</v>
      </c>
      <c r="H1017" s="57" t="s">
        <v>437</v>
      </c>
      <c r="I1017" s="57" t="s">
        <v>438</v>
      </c>
      <c r="J1017" s="57" t="s">
        <v>439</v>
      </c>
      <c r="K1017" s="57" t="s">
        <v>440</v>
      </c>
      <c r="L1017" s="57" t="s">
        <v>441</v>
      </c>
      <c r="M1017" s="57" t="s">
        <v>442</v>
      </c>
      <c r="N1017" s="57" t="s">
        <v>443</v>
      </c>
      <c r="O1017" s="57" t="s">
        <v>444</v>
      </c>
      <c r="P1017" s="57" t="s">
        <v>445</v>
      </c>
      <c r="Q1017" s="15"/>
      <c r="R1017" s="150" t="s">
        <v>41</v>
      </c>
      <c r="S1017" s="61"/>
    </row>
    <row r="1018" spans="1:19" s="181" customFormat="1" ht="11.1" customHeight="1" x14ac:dyDescent="0.25">
      <c r="A1018" s="59"/>
      <c r="B1018" s="227"/>
      <c r="C1018" s="228"/>
      <c r="D1018" s="56" t="s">
        <v>42</v>
      </c>
      <c r="E1018" s="60">
        <v>40</v>
      </c>
      <c r="F1018" s="60">
        <v>150</v>
      </c>
      <c r="G1018" s="60">
        <v>80</v>
      </c>
      <c r="H1018" s="60">
        <v>40</v>
      </c>
      <c r="I1018" s="60">
        <v>45</v>
      </c>
      <c r="J1018" s="60">
        <v>50</v>
      </c>
      <c r="K1018" s="60">
        <v>90</v>
      </c>
      <c r="L1018" s="60">
        <v>60</v>
      </c>
      <c r="M1018" s="60">
        <v>45</v>
      </c>
      <c r="N1018" s="60">
        <v>200</v>
      </c>
      <c r="O1018" s="60">
        <v>100</v>
      </c>
      <c r="P1018" s="60">
        <v>60</v>
      </c>
      <c r="Q1018" s="15"/>
      <c r="R1018" s="60">
        <f>AVERAGE(E1018:P1018)</f>
        <v>80</v>
      </c>
      <c r="S1018" s="61" t="s">
        <v>43</v>
      </c>
    </row>
    <row r="1019" spans="1:19" s="181" customFormat="1" ht="11.1" customHeight="1" x14ac:dyDescent="0.25">
      <c r="A1019" s="59"/>
      <c r="B1019" s="229"/>
      <c r="C1019" s="230"/>
      <c r="D1019" s="56" t="s">
        <v>44</v>
      </c>
      <c r="E1019" s="62" t="s">
        <v>121</v>
      </c>
      <c r="F1019" s="62" t="s">
        <v>121</v>
      </c>
      <c r="G1019" s="62" t="s">
        <v>121</v>
      </c>
      <c r="H1019" s="62" t="s">
        <v>83</v>
      </c>
      <c r="I1019" s="62" t="s">
        <v>121</v>
      </c>
      <c r="J1019" s="63" t="s">
        <v>121</v>
      </c>
      <c r="K1019" s="62" t="s">
        <v>121</v>
      </c>
      <c r="L1019" s="63" t="s">
        <v>121</v>
      </c>
      <c r="M1019" s="63" t="s">
        <v>121</v>
      </c>
      <c r="N1019" s="63" t="s">
        <v>121</v>
      </c>
      <c r="O1019" s="63" t="s">
        <v>121</v>
      </c>
      <c r="P1019" s="63" t="s">
        <v>121</v>
      </c>
      <c r="Q1019" s="64"/>
      <c r="R1019" s="60">
        <f>AVERAGE(E1018:J1018)</f>
        <v>67.5</v>
      </c>
      <c r="S1019" s="61" t="s">
        <v>46</v>
      </c>
    </row>
    <row r="1020" spans="1:19" s="185" customFormat="1" ht="11.1" customHeight="1" x14ac:dyDescent="0.25">
      <c r="A1020" s="59"/>
      <c r="B1020" s="189"/>
      <c r="C1020" s="189"/>
      <c r="D1020" s="59"/>
      <c r="E1020" s="82"/>
      <c r="F1020" s="82"/>
      <c r="G1020" s="82"/>
      <c r="H1020" s="82"/>
      <c r="I1020" s="82"/>
      <c r="J1020" s="83"/>
      <c r="K1020" s="82"/>
      <c r="L1020" s="83"/>
      <c r="M1020" s="83"/>
      <c r="N1020" s="83"/>
      <c r="O1020" s="83"/>
      <c r="P1020" s="83"/>
      <c r="Q1020" s="81"/>
      <c r="R1020" s="65"/>
      <c r="S1020" s="85"/>
    </row>
    <row r="1021" spans="1:19" s="188" customFormat="1" ht="11.1" customHeight="1" x14ac:dyDescent="0.25">
      <c r="A1021" s="59"/>
      <c r="B1021" s="225" t="s">
        <v>465</v>
      </c>
      <c r="C1021" s="226"/>
      <c r="D1021" s="56" t="s">
        <v>28</v>
      </c>
      <c r="E1021" s="57" t="s">
        <v>466</v>
      </c>
      <c r="F1021" s="57" t="s">
        <v>467</v>
      </c>
      <c r="G1021" s="57" t="s">
        <v>468</v>
      </c>
      <c r="H1021" s="57" t="s">
        <v>469</v>
      </c>
      <c r="I1021" s="57" t="s">
        <v>470</v>
      </c>
      <c r="J1021" s="57" t="s">
        <v>471</v>
      </c>
      <c r="K1021" s="57" t="s">
        <v>472</v>
      </c>
      <c r="L1021" s="57" t="s">
        <v>473</v>
      </c>
      <c r="M1021" s="57" t="s">
        <v>474</v>
      </c>
      <c r="N1021" s="57" t="s">
        <v>475</v>
      </c>
      <c r="O1021" s="57" t="s">
        <v>476</v>
      </c>
      <c r="P1021" s="57" t="s">
        <v>477</v>
      </c>
      <c r="Q1021" s="15"/>
      <c r="R1021" s="150" t="s">
        <v>41</v>
      </c>
      <c r="S1021" s="61"/>
    </row>
    <row r="1022" spans="1:19" s="188" customFormat="1" ht="11.1" customHeight="1" x14ac:dyDescent="0.25">
      <c r="A1022" s="59"/>
      <c r="B1022" s="227"/>
      <c r="C1022" s="228"/>
      <c r="D1022" s="56" t="s">
        <v>42</v>
      </c>
      <c r="E1022" s="60">
        <v>90</v>
      </c>
      <c r="F1022" s="60">
        <v>50</v>
      </c>
      <c r="G1022" s="60">
        <v>70</v>
      </c>
      <c r="H1022" s="60">
        <v>90</v>
      </c>
      <c r="I1022" s="60">
        <v>80</v>
      </c>
      <c r="J1022" s="60">
        <v>70</v>
      </c>
      <c r="K1022" s="60">
        <v>80</v>
      </c>
      <c r="L1022" s="60">
        <v>60</v>
      </c>
      <c r="M1022" s="60">
        <v>60</v>
      </c>
      <c r="N1022" s="60">
        <v>70</v>
      </c>
      <c r="O1022" s="60">
        <v>50</v>
      </c>
      <c r="P1022" s="60">
        <v>50</v>
      </c>
      <c r="Q1022" s="15"/>
      <c r="R1022" s="60">
        <f>AVERAGE(E1022:P1022)</f>
        <v>68.333333333333329</v>
      </c>
      <c r="S1022" s="61" t="s">
        <v>43</v>
      </c>
    </row>
    <row r="1023" spans="1:19" s="188" customFormat="1" ht="11.1" customHeight="1" x14ac:dyDescent="0.25">
      <c r="A1023" s="59"/>
      <c r="B1023" s="229"/>
      <c r="C1023" s="230"/>
      <c r="D1023" s="56" t="s">
        <v>44</v>
      </c>
      <c r="E1023" s="62" t="s">
        <v>83</v>
      </c>
      <c r="F1023" s="62" t="s">
        <v>121</v>
      </c>
      <c r="G1023" s="62" t="s">
        <v>121</v>
      </c>
      <c r="H1023" s="62" t="s">
        <v>121</v>
      </c>
      <c r="I1023" s="62" t="s">
        <v>121</v>
      </c>
      <c r="J1023" s="63" t="s">
        <v>121</v>
      </c>
      <c r="K1023" s="62" t="s">
        <v>121</v>
      </c>
      <c r="L1023" s="63" t="s">
        <v>121</v>
      </c>
      <c r="M1023" s="63" t="s">
        <v>121</v>
      </c>
      <c r="N1023" s="63" t="s">
        <v>83</v>
      </c>
      <c r="O1023" s="63" t="s">
        <v>83</v>
      </c>
      <c r="P1023" s="63" t="s">
        <v>83</v>
      </c>
      <c r="Q1023" s="64"/>
      <c r="R1023" s="60">
        <f>AVERAGE(E1022:J1022)</f>
        <v>75</v>
      </c>
      <c r="S1023" s="61" t="s">
        <v>46</v>
      </c>
    </row>
    <row r="1024" spans="1:19" s="185" customFormat="1" ht="11.1" customHeight="1" x14ac:dyDescent="0.25">
      <c r="A1024" s="59"/>
      <c r="B1024" s="182"/>
      <c r="C1024" s="182"/>
      <c r="D1024" s="59"/>
      <c r="E1024" s="82"/>
      <c r="F1024" s="82"/>
      <c r="G1024" s="82"/>
      <c r="H1024" s="82"/>
      <c r="I1024" s="82"/>
      <c r="J1024" s="83"/>
      <c r="K1024" s="82"/>
      <c r="L1024" s="82"/>
      <c r="M1024" s="82"/>
      <c r="N1024" s="82"/>
      <c r="O1024" s="82"/>
      <c r="P1024" s="82"/>
      <c r="Q1024" s="81"/>
      <c r="R1024" s="65"/>
      <c r="S1024" s="85"/>
    </row>
    <row r="1026" spans="1:19" ht="20.100000000000001" customHeight="1" x14ac:dyDescent="0.25">
      <c r="A1026" s="198" t="s">
        <v>355</v>
      </c>
      <c r="B1026" s="198"/>
      <c r="C1026" s="198"/>
      <c r="D1026" s="153"/>
      <c r="E1026" s="153"/>
      <c r="F1026" s="153"/>
      <c r="H1026" s="153"/>
      <c r="I1026" s="153"/>
      <c r="J1026" s="153"/>
      <c r="K1026" s="153"/>
      <c r="N1026" s="153"/>
      <c r="O1026" s="153"/>
      <c r="P1026" s="153"/>
      <c r="Q1026" s="153"/>
      <c r="R1026" s="153"/>
      <c r="S1026" s="153"/>
    </row>
    <row r="1027" spans="1:19" ht="15" customHeight="1" x14ac:dyDescent="0.25">
      <c r="A1027" s="215"/>
      <c r="B1027" s="215"/>
      <c r="C1027" s="153"/>
      <c r="D1027" s="14" t="s">
        <v>26</v>
      </c>
      <c r="E1027" s="153"/>
      <c r="F1027" s="153"/>
      <c r="H1027" s="153"/>
      <c r="I1027" s="153"/>
      <c r="J1027" s="153"/>
      <c r="K1027" s="153"/>
      <c r="N1027" s="153"/>
      <c r="O1027" s="153"/>
      <c r="P1027" s="153"/>
      <c r="Q1027" s="153"/>
      <c r="R1027" s="153"/>
      <c r="S1027" s="153"/>
    </row>
    <row r="1028" spans="1:19" ht="11.1" customHeight="1" x14ac:dyDescent="0.25">
      <c r="A1028" s="153"/>
      <c r="B1028" s="153"/>
      <c r="C1028" s="153"/>
      <c r="D1028" s="153"/>
      <c r="E1028" s="153"/>
      <c r="F1028" s="153"/>
      <c r="H1028" s="153"/>
      <c r="I1028" s="153"/>
      <c r="J1028" s="153"/>
      <c r="K1028" s="153"/>
      <c r="N1028" s="153"/>
      <c r="O1028" s="153"/>
      <c r="P1028" s="153"/>
      <c r="Q1028" s="153"/>
      <c r="R1028" s="153"/>
      <c r="S1028" s="153"/>
    </row>
    <row r="1029" spans="1:19" ht="11.1" customHeight="1" x14ac:dyDescent="0.25">
      <c r="A1029" s="55"/>
      <c r="B1029" s="225" t="s">
        <v>116</v>
      </c>
      <c r="C1029" s="226"/>
      <c r="D1029" s="56" t="s">
        <v>28</v>
      </c>
      <c r="E1029" s="57" t="s">
        <v>29</v>
      </c>
      <c r="F1029" s="57" t="s">
        <v>30</v>
      </c>
      <c r="G1029" s="57" t="s">
        <v>31</v>
      </c>
      <c r="H1029" s="57" t="s">
        <v>32</v>
      </c>
      <c r="I1029" s="57" t="s">
        <v>33</v>
      </c>
      <c r="J1029" s="57" t="s">
        <v>34</v>
      </c>
      <c r="K1029" s="57" t="s">
        <v>35</v>
      </c>
      <c r="L1029" s="57" t="s">
        <v>36</v>
      </c>
      <c r="M1029" s="57" t="s">
        <v>37</v>
      </c>
      <c r="N1029" s="57" t="s">
        <v>38</v>
      </c>
      <c r="O1029" s="57" t="s">
        <v>39</v>
      </c>
      <c r="P1029" s="57" t="s">
        <v>40</v>
      </c>
      <c r="Q1029" s="15"/>
      <c r="R1029" s="57" t="s">
        <v>41</v>
      </c>
      <c r="S1029" s="58"/>
    </row>
    <row r="1030" spans="1:19" ht="11.1" customHeight="1" x14ac:dyDescent="0.25">
      <c r="A1030" s="59"/>
      <c r="B1030" s="227"/>
      <c r="C1030" s="228"/>
      <c r="D1030" s="56" t="s">
        <v>42</v>
      </c>
      <c r="E1030" s="60"/>
      <c r="F1030" s="60"/>
      <c r="G1030" s="60">
        <v>65</v>
      </c>
      <c r="H1030" s="60">
        <v>50</v>
      </c>
      <c r="I1030" s="60">
        <v>30</v>
      </c>
      <c r="J1030" s="60">
        <v>40</v>
      </c>
      <c r="K1030" s="60">
        <v>40</v>
      </c>
      <c r="L1030" s="60">
        <v>60</v>
      </c>
      <c r="M1030" s="60">
        <v>65</v>
      </c>
      <c r="N1030" s="60">
        <v>70</v>
      </c>
      <c r="O1030" s="60">
        <v>70</v>
      </c>
      <c r="P1030" s="60">
        <v>60</v>
      </c>
      <c r="Q1030" s="15"/>
      <c r="R1030" s="60">
        <f>AVERAGE(E1030:P1030)</f>
        <v>55</v>
      </c>
      <c r="S1030" s="61" t="s">
        <v>43</v>
      </c>
    </row>
    <row r="1031" spans="1:19" ht="11.1" customHeight="1" x14ac:dyDescent="0.25">
      <c r="A1031" s="59"/>
      <c r="B1031" s="229"/>
      <c r="C1031" s="230"/>
      <c r="D1031" s="56" t="s">
        <v>44</v>
      </c>
      <c r="E1031" s="62"/>
      <c r="F1031" s="62"/>
      <c r="G1031" s="62"/>
      <c r="H1031" s="62"/>
      <c r="I1031" s="62"/>
      <c r="J1031" s="63"/>
      <c r="K1031" s="63"/>
      <c r="L1031" s="63"/>
      <c r="M1031" s="63"/>
      <c r="N1031" s="63"/>
      <c r="O1031" s="63"/>
      <c r="P1031" s="63"/>
      <c r="Q1031" s="64"/>
      <c r="R1031" s="60">
        <f>AVERAGE(E1030:J1030)</f>
        <v>46.25</v>
      </c>
      <c r="S1031" s="61" t="s">
        <v>46</v>
      </c>
    </row>
    <row r="1032" spans="1:19" ht="11.1" customHeight="1" x14ac:dyDescent="0.25">
      <c r="A1032" s="59"/>
      <c r="B1032" s="59"/>
      <c r="C1032" s="59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15"/>
      <c r="P1032" s="15"/>
      <c r="Q1032" s="15"/>
      <c r="R1032" s="15"/>
      <c r="S1032" s="54"/>
    </row>
    <row r="1033" spans="1:19" ht="11.1" customHeight="1" x14ac:dyDescent="0.25">
      <c r="A1033" s="55"/>
      <c r="B1033" s="225" t="s">
        <v>117</v>
      </c>
      <c r="C1033" s="226"/>
      <c r="D1033" s="56" t="s">
        <v>28</v>
      </c>
      <c r="E1033" s="57" t="s">
        <v>47</v>
      </c>
      <c r="F1033" s="57" t="s">
        <v>48</v>
      </c>
      <c r="G1033" s="57" t="s">
        <v>49</v>
      </c>
      <c r="H1033" s="57" t="s">
        <v>50</v>
      </c>
      <c r="I1033" s="57" t="s">
        <v>51</v>
      </c>
      <c r="J1033" s="57" t="s">
        <v>52</v>
      </c>
      <c r="K1033" s="57" t="s">
        <v>53</v>
      </c>
      <c r="L1033" s="57" t="s">
        <v>54</v>
      </c>
      <c r="M1033" s="57" t="s">
        <v>55</v>
      </c>
      <c r="N1033" s="57" t="s">
        <v>56</v>
      </c>
      <c r="O1033" s="57" t="s">
        <v>57</v>
      </c>
      <c r="P1033" s="57" t="s">
        <v>58</v>
      </c>
      <c r="Q1033" s="15"/>
      <c r="R1033" s="57" t="s">
        <v>41</v>
      </c>
      <c r="S1033" s="58"/>
    </row>
    <row r="1034" spans="1:19" ht="11.1" customHeight="1" x14ac:dyDescent="0.25">
      <c r="A1034" s="59"/>
      <c r="B1034" s="227"/>
      <c r="C1034" s="228"/>
      <c r="D1034" s="56" t="s">
        <v>42</v>
      </c>
      <c r="E1034" s="60">
        <v>100</v>
      </c>
      <c r="F1034" s="60">
        <v>100</v>
      </c>
      <c r="G1034" s="60">
        <v>40</v>
      </c>
      <c r="H1034" s="60">
        <v>100</v>
      </c>
      <c r="I1034" s="60">
        <v>25</v>
      </c>
      <c r="J1034" s="60">
        <v>70</v>
      </c>
      <c r="K1034" s="60">
        <v>60</v>
      </c>
      <c r="L1034" s="60">
        <v>120</v>
      </c>
      <c r="M1034" s="60">
        <v>110</v>
      </c>
      <c r="N1034" s="60">
        <v>140</v>
      </c>
      <c r="O1034" s="60">
        <v>90</v>
      </c>
      <c r="P1034" s="60"/>
      <c r="Q1034" s="15"/>
      <c r="R1034" s="60">
        <f>AVERAGE(E1034:P1034)</f>
        <v>86.818181818181813</v>
      </c>
      <c r="S1034" s="61" t="s">
        <v>43</v>
      </c>
    </row>
    <row r="1035" spans="1:19" ht="11.1" customHeight="1" x14ac:dyDescent="0.25">
      <c r="A1035" s="59"/>
      <c r="B1035" s="229"/>
      <c r="C1035" s="230"/>
      <c r="D1035" s="56" t="s">
        <v>44</v>
      </c>
      <c r="E1035" s="62"/>
      <c r="F1035" s="62"/>
      <c r="G1035" s="62"/>
      <c r="H1035" s="62"/>
      <c r="I1035" s="62"/>
      <c r="J1035" s="63"/>
      <c r="K1035" s="63"/>
      <c r="L1035" s="63"/>
      <c r="M1035" s="63"/>
      <c r="N1035" s="63"/>
      <c r="O1035" s="63"/>
      <c r="P1035" s="63" t="s">
        <v>45</v>
      </c>
      <c r="Q1035" s="64"/>
      <c r="R1035" s="60">
        <f>AVERAGE(E1034:J1034)</f>
        <v>72.5</v>
      </c>
      <c r="S1035" s="61" t="s">
        <v>46</v>
      </c>
    </row>
    <row r="1036" spans="1:19" ht="11.1" customHeight="1" x14ac:dyDescent="0.25">
      <c r="A1036" s="59"/>
      <c r="B1036" s="52"/>
      <c r="C1036" s="15"/>
      <c r="D1036" s="66"/>
      <c r="E1036" s="66"/>
      <c r="F1036" s="66"/>
      <c r="G1036" s="61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54"/>
    </row>
    <row r="1037" spans="1:19" ht="11.1" customHeight="1" x14ac:dyDescent="0.25">
      <c r="A1037" s="55"/>
      <c r="B1037" s="225" t="s">
        <v>118</v>
      </c>
      <c r="C1037" s="226"/>
      <c r="D1037" s="56" t="s">
        <v>28</v>
      </c>
      <c r="E1037" s="57" t="s">
        <v>60</v>
      </c>
      <c r="F1037" s="57" t="s">
        <v>61</v>
      </c>
      <c r="G1037" s="57" t="s">
        <v>62</v>
      </c>
      <c r="H1037" s="57" t="s">
        <v>63</v>
      </c>
      <c r="I1037" s="57" t="s">
        <v>64</v>
      </c>
      <c r="J1037" s="57" t="s">
        <v>65</v>
      </c>
      <c r="K1037" s="57" t="s">
        <v>66</v>
      </c>
      <c r="L1037" s="57" t="s">
        <v>67</v>
      </c>
      <c r="M1037" s="57" t="s">
        <v>68</v>
      </c>
      <c r="N1037" s="57" t="s">
        <v>56</v>
      </c>
      <c r="O1037" s="57" t="s">
        <v>69</v>
      </c>
      <c r="P1037" s="57" t="s">
        <v>70</v>
      </c>
      <c r="Q1037" s="15"/>
      <c r="R1037" s="57" t="s">
        <v>41</v>
      </c>
      <c r="S1037" s="58"/>
    </row>
    <row r="1038" spans="1:19" ht="11.1" customHeight="1" x14ac:dyDescent="0.25">
      <c r="A1038" s="59"/>
      <c r="B1038" s="227"/>
      <c r="C1038" s="228"/>
      <c r="D1038" s="56" t="s">
        <v>42</v>
      </c>
      <c r="E1038" s="60">
        <v>20</v>
      </c>
      <c r="F1038" s="60">
        <v>75</v>
      </c>
      <c r="G1038" s="60">
        <v>75</v>
      </c>
      <c r="H1038" s="60">
        <v>45</v>
      </c>
      <c r="I1038" s="60">
        <v>55</v>
      </c>
      <c r="J1038" s="60">
        <v>80</v>
      </c>
      <c r="K1038" s="60">
        <v>50</v>
      </c>
      <c r="L1038" s="60">
        <v>40</v>
      </c>
      <c r="M1038" s="60">
        <v>50</v>
      </c>
      <c r="N1038" s="60">
        <v>80</v>
      </c>
      <c r="O1038" s="60">
        <v>60</v>
      </c>
      <c r="P1038" s="60"/>
      <c r="Q1038" s="15"/>
      <c r="R1038" s="60">
        <f>AVERAGE(E1038:P1038)</f>
        <v>57.272727272727273</v>
      </c>
      <c r="S1038" s="61" t="s">
        <v>43</v>
      </c>
    </row>
    <row r="1039" spans="1:19" ht="11.1" customHeight="1" x14ac:dyDescent="0.25">
      <c r="A1039" s="59"/>
      <c r="B1039" s="229"/>
      <c r="C1039" s="230"/>
      <c r="D1039" s="56" t="s">
        <v>44</v>
      </c>
      <c r="E1039" s="62"/>
      <c r="F1039" s="62"/>
      <c r="G1039" s="62"/>
      <c r="H1039" s="62"/>
      <c r="I1039" s="62"/>
      <c r="J1039" s="63"/>
      <c r="K1039" s="63"/>
      <c r="L1039" s="63"/>
      <c r="M1039" s="63"/>
      <c r="N1039" s="63"/>
      <c r="O1039" s="63"/>
      <c r="P1039" s="63" t="s">
        <v>45</v>
      </c>
      <c r="Q1039" s="64"/>
      <c r="R1039" s="60">
        <f>AVERAGE(E1038:J1038)</f>
        <v>58.333333333333336</v>
      </c>
      <c r="S1039" s="61" t="s">
        <v>46</v>
      </c>
    </row>
    <row r="1040" spans="1:19" ht="11.1" customHeight="1" x14ac:dyDescent="0.25">
      <c r="A1040" s="59"/>
      <c r="B1040" s="55"/>
      <c r="C1040" s="59"/>
      <c r="D1040" s="59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59"/>
      <c r="R1040" s="59"/>
      <c r="S1040" s="59"/>
    </row>
    <row r="1041" spans="1:19" ht="11.1" customHeight="1" x14ac:dyDescent="0.25">
      <c r="A1041" s="55"/>
      <c r="B1041" s="225" t="s">
        <v>119</v>
      </c>
      <c r="C1041" s="226"/>
      <c r="D1041" s="56" t="s">
        <v>28</v>
      </c>
      <c r="E1041" s="57" t="s">
        <v>71</v>
      </c>
      <c r="F1041" s="57" t="s">
        <v>72</v>
      </c>
      <c r="G1041" s="57" t="s">
        <v>73</v>
      </c>
      <c r="H1041" s="57" t="s">
        <v>74</v>
      </c>
      <c r="I1041" s="57" t="s">
        <v>75</v>
      </c>
      <c r="J1041" s="57" t="s">
        <v>76</v>
      </c>
      <c r="K1041" s="57" t="s">
        <v>77</v>
      </c>
      <c r="L1041" s="57" t="s">
        <v>78</v>
      </c>
      <c r="M1041" s="57" t="s">
        <v>79</v>
      </c>
      <c r="N1041" s="57" t="s">
        <v>80</v>
      </c>
      <c r="O1041" s="57" t="s">
        <v>81</v>
      </c>
      <c r="P1041" s="57" t="s">
        <v>82</v>
      </c>
      <c r="Q1041" s="15"/>
      <c r="R1041" s="57" t="s">
        <v>41</v>
      </c>
      <c r="S1041" s="58"/>
    </row>
    <row r="1042" spans="1:19" ht="11.1" customHeight="1" x14ac:dyDescent="0.25">
      <c r="A1042" s="59"/>
      <c r="B1042" s="227"/>
      <c r="C1042" s="228"/>
      <c r="D1042" s="56" t="s">
        <v>42</v>
      </c>
      <c r="E1042" s="60"/>
      <c r="F1042" s="60"/>
      <c r="G1042" s="60">
        <v>45</v>
      </c>
      <c r="H1042" s="60">
        <v>60</v>
      </c>
      <c r="I1042" s="60">
        <v>90</v>
      </c>
      <c r="J1042" s="60">
        <v>20</v>
      </c>
      <c r="K1042" s="60">
        <v>50</v>
      </c>
      <c r="L1042" s="60">
        <v>65</v>
      </c>
      <c r="M1042" s="60">
        <v>50</v>
      </c>
      <c r="N1042" s="60">
        <v>100</v>
      </c>
      <c r="O1042" s="60">
        <v>90</v>
      </c>
      <c r="P1042" s="60">
        <v>80</v>
      </c>
      <c r="Q1042" s="15"/>
      <c r="R1042" s="60">
        <f>AVERAGE(E1042:P1042)</f>
        <v>65</v>
      </c>
      <c r="S1042" s="61" t="s">
        <v>43</v>
      </c>
    </row>
    <row r="1043" spans="1:19" ht="11.1" customHeight="1" x14ac:dyDescent="0.25">
      <c r="A1043" s="59"/>
      <c r="B1043" s="229"/>
      <c r="C1043" s="230"/>
      <c r="D1043" s="56" t="s">
        <v>44</v>
      </c>
      <c r="E1043" s="63" t="s">
        <v>45</v>
      </c>
      <c r="F1043" s="63" t="s">
        <v>45</v>
      </c>
      <c r="G1043" s="62"/>
      <c r="H1043" s="62"/>
      <c r="I1043" s="62"/>
      <c r="J1043" s="63" t="s">
        <v>16</v>
      </c>
      <c r="K1043" s="63" t="s">
        <v>16</v>
      </c>
      <c r="L1043" s="63" t="s">
        <v>16</v>
      </c>
      <c r="M1043" s="63" t="s">
        <v>16</v>
      </c>
      <c r="N1043" s="63" t="s">
        <v>157</v>
      </c>
      <c r="O1043" s="63" t="s">
        <v>171</v>
      </c>
      <c r="P1043" s="63" t="s">
        <v>16</v>
      </c>
      <c r="Q1043" s="64"/>
      <c r="R1043" s="60">
        <f>AVERAGE(E1042:J1042)</f>
        <v>53.75</v>
      </c>
      <c r="S1043" s="61" t="s">
        <v>46</v>
      </c>
    </row>
    <row r="1044" spans="1:19" ht="11.1" customHeight="1" x14ac:dyDescent="0.25">
      <c r="A1044" s="59"/>
      <c r="B1044" s="55"/>
      <c r="C1044" s="59"/>
      <c r="D1044" s="59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59"/>
      <c r="R1044" s="59"/>
      <c r="S1044" s="59"/>
    </row>
    <row r="1045" spans="1:19" ht="11.1" customHeight="1" x14ac:dyDescent="0.25">
      <c r="A1045" s="55"/>
      <c r="B1045" s="225" t="s">
        <v>122</v>
      </c>
      <c r="C1045" s="226"/>
      <c r="D1045" s="56" t="s">
        <v>28</v>
      </c>
      <c r="E1045" s="57" t="s">
        <v>85</v>
      </c>
      <c r="F1045" s="57" t="s">
        <v>86</v>
      </c>
      <c r="G1045" s="57" t="s">
        <v>87</v>
      </c>
      <c r="H1045" s="57" t="s">
        <v>88</v>
      </c>
      <c r="I1045" s="57" t="s">
        <v>89</v>
      </c>
      <c r="J1045" s="57" t="s">
        <v>90</v>
      </c>
      <c r="K1045" s="57" t="s">
        <v>91</v>
      </c>
      <c r="L1045" s="57" t="s">
        <v>92</v>
      </c>
      <c r="M1045" s="57" t="s">
        <v>93</v>
      </c>
      <c r="N1045" s="57" t="s">
        <v>94</v>
      </c>
      <c r="O1045" s="57" t="s">
        <v>95</v>
      </c>
      <c r="P1045" s="57" t="s">
        <v>96</v>
      </c>
      <c r="Q1045" s="15"/>
      <c r="R1045" s="57" t="s">
        <v>41</v>
      </c>
      <c r="S1045" s="58"/>
    </row>
    <row r="1046" spans="1:19" ht="11.1" customHeight="1" x14ac:dyDescent="0.25">
      <c r="A1046" s="59"/>
      <c r="B1046" s="227"/>
      <c r="C1046" s="228"/>
      <c r="D1046" s="56" t="s">
        <v>42</v>
      </c>
      <c r="E1046" s="60"/>
      <c r="F1046" s="60">
        <v>10</v>
      </c>
      <c r="G1046" s="60">
        <v>90</v>
      </c>
      <c r="H1046" s="60">
        <v>60</v>
      </c>
      <c r="I1046" s="60">
        <v>60</v>
      </c>
      <c r="J1046" s="60">
        <v>60</v>
      </c>
      <c r="K1046" s="60">
        <v>60</v>
      </c>
      <c r="L1046" s="60">
        <v>70</v>
      </c>
      <c r="M1046" s="60">
        <v>90</v>
      </c>
      <c r="N1046" s="60">
        <v>65</v>
      </c>
      <c r="O1046" s="60">
        <v>60</v>
      </c>
      <c r="P1046" s="60">
        <v>110</v>
      </c>
      <c r="Q1046" s="15"/>
      <c r="R1046" s="60">
        <f>AVERAGE(E1046:P1046)</f>
        <v>66.818181818181813</v>
      </c>
      <c r="S1046" s="61" t="s">
        <v>43</v>
      </c>
    </row>
    <row r="1047" spans="1:19" ht="11.1" customHeight="1" x14ac:dyDescent="0.25">
      <c r="A1047" s="59"/>
      <c r="B1047" s="229"/>
      <c r="C1047" s="230"/>
      <c r="D1047" s="56" t="s">
        <v>44</v>
      </c>
      <c r="E1047" s="63" t="s">
        <v>45</v>
      </c>
      <c r="F1047" s="62" t="s">
        <v>356</v>
      </c>
      <c r="G1047" s="62" t="s">
        <v>177</v>
      </c>
      <c r="H1047" s="62" t="s">
        <v>121</v>
      </c>
      <c r="I1047" s="62" t="s">
        <v>177</v>
      </c>
      <c r="J1047" s="63" t="s">
        <v>121</v>
      </c>
      <c r="K1047" s="63" t="s">
        <v>149</v>
      </c>
      <c r="L1047" s="63" t="s">
        <v>121</v>
      </c>
      <c r="M1047" s="63" t="s">
        <v>149</v>
      </c>
      <c r="N1047" s="63" t="s">
        <v>121</v>
      </c>
      <c r="O1047" s="63" t="s">
        <v>194</v>
      </c>
      <c r="P1047" s="63" t="s">
        <v>177</v>
      </c>
      <c r="Q1047" s="64"/>
      <c r="R1047" s="60">
        <f>AVERAGE(E1046:J1046)</f>
        <v>56</v>
      </c>
      <c r="S1047" s="61" t="s">
        <v>46</v>
      </c>
    </row>
    <row r="1048" spans="1:19" ht="11.1" customHeight="1" x14ac:dyDescent="0.25">
      <c r="A1048" s="59"/>
      <c r="B1048" s="15"/>
      <c r="C1048" s="15"/>
      <c r="D1048" s="15"/>
      <c r="E1048" s="15"/>
      <c r="F1048" s="15"/>
      <c r="G1048" s="161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</row>
    <row r="1049" spans="1:19" ht="11.1" customHeight="1" x14ac:dyDescent="0.25">
      <c r="A1049" s="55"/>
      <c r="B1049" s="225" t="s">
        <v>128</v>
      </c>
      <c r="C1049" s="226"/>
      <c r="D1049" s="56" t="s">
        <v>28</v>
      </c>
      <c r="E1049" s="57" t="s">
        <v>124</v>
      </c>
      <c r="F1049" s="57" t="s">
        <v>125</v>
      </c>
      <c r="G1049" s="57" t="s">
        <v>126</v>
      </c>
      <c r="H1049" s="57" t="s">
        <v>127</v>
      </c>
      <c r="I1049" s="57" t="s">
        <v>129</v>
      </c>
      <c r="J1049" s="57" t="s">
        <v>130</v>
      </c>
      <c r="K1049" s="57" t="s">
        <v>131</v>
      </c>
      <c r="L1049" s="57" t="s">
        <v>132</v>
      </c>
      <c r="M1049" s="57" t="s">
        <v>133</v>
      </c>
      <c r="N1049" s="57" t="s">
        <v>134</v>
      </c>
      <c r="O1049" s="57" t="s">
        <v>135</v>
      </c>
      <c r="P1049" s="57" t="s">
        <v>136</v>
      </c>
      <c r="Q1049" s="15"/>
      <c r="R1049" s="57" t="s">
        <v>41</v>
      </c>
      <c r="S1049" s="58"/>
    </row>
    <row r="1050" spans="1:19" ht="11.1" customHeight="1" x14ac:dyDescent="0.25">
      <c r="A1050" s="59"/>
      <c r="B1050" s="227"/>
      <c r="C1050" s="228"/>
      <c r="D1050" s="56" t="s">
        <v>42</v>
      </c>
      <c r="E1050" s="60"/>
      <c r="F1050" s="60"/>
      <c r="G1050" s="60">
        <v>50</v>
      </c>
      <c r="H1050" s="60">
        <v>95</v>
      </c>
      <c r="I1050" s="60">
        <v>45</v>
      </c>
      <c r="J1050" s="60">
        <v>75</v>
      </c>
      <c r="K1050" s="60">
        <v>50</v>
      </c>
      <c r="L1050" s="60">
        <v>40</v>
      </c>
      <c r="M1050" s="60">
        <v>50</v>
      </c>
      <c r="N1050" s="60">
        <v>85</v>
      </c>
      <c r="O1050" s="60">
        <v>80</v>
      </c>
      <c r="P1050" s="60">
        <v>75</v>
      </c>
      <c r="Q1050" s="15"/>
      <c r="R1050" s="60">
        <f>AVERAGE(E1050:P1050)</f>
        <v>64.5</v>
      </c>
      <c r="S1050" s="61" t="s">
        <v>43</v>
      </c>
    </row>
    <row r="1051" spans="1:19" ht="11.1" customHeight="1" x14ac:dyDescent="0.25">
      <c r="A1051" s="59"/>
      <c r="B1051" s="229"/>
      <c r="C1051" s="230"/>
      <c r="D1051" s="56" t="s">
        <v>44</v>
      </c>
      <c r="E1051" s="63" t="s">
        <v>45</v>
      </c>
      <c r="F1051" s="63" t="s">
        <v>45</v>
      </c>
      <c r="G1051" s="62" t="s">
        <v>291</v>
      </c>
      <c r="H1051" s="62" t="s">
        <v>149</v>
      </c>
      <c r="I1051" s="63" t="s">
        <v>293</v>
      </c>
      <c r="J1051" s="63" t="s">
        <v>293</v>
      </c>
      <c r="K1051" s="62" t="s">
        <v>121</v>
      </c>
      <c r="L1051" s="62" t="s">
        <v>83</v>
      </c>
      <c r="M1051" s="62" t="s">
        <v>83</v>
      </c>
      <c r="N1051" s="63" t="s">
        <v>83</v>
      </c>
      <c r="O1051" s="63" t="s">
        <v>121</v>
      </c>
      <c r="P1051" s="63" t="s">
        <v>83</v>
      </c>
      <c r="Q1051" s="64"/>
      <c r="R1051" s="60">
        <f>AVERAGE(E1050:J1050)</f>
        <v>66.25</v>
      </c>
      <c r="S1051" s="61" t="s">
        <v>46</v>
      </c>
    </row>
    <row r="1052" spans="1:19" ht="11.1" customHeight="1" x14ac:dyDescent="0.25">
      <c r="A1052" s="59"/>
      <c r="B1052" s="15"/>
      <c r="C1052" s="15"/>
      <c r="D1052" s="15"/>
      <c r="E1052" s="15"/>
      <c r="F1052" s="15"/>
      <c r="G1052" s="161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</row>
    <row r="1053" spans="1:19" ht="11.1" customHeight="1" x14ac:dyDescent="0.25">
      <c r="A1053" s="55"/>
      <c r="B1053" s="225" t="s">
        <v>295</v>
      </c>
      <c r="C1053" s="226"/>
      <c r="D1053" s="56" t="s">
        <v>28</v>
      </c>
      <c r="E1053" s="57" t="s">
        <v>296</v>
      </c>
      <c r="F1053" s="57" t="s">
        <v>297</v>
      </c>
      <c r="G1053" s="57" t="s">
        <v>298</v>
      </c>
      <c r="H1053" s="57" t="s">
        <v>299</v>
      </c>
      <c r="I1053" s="57" t="s">
        <v>300</v>
      </c>
      <c r="J1053" s="57" t="s">
        <v>301</v>
      </c>
      <c r="K1053" s="57" t="s">
        <v>302</v>
      </c>
      <c r="L1053" s="57" t="s">
        <v>303</v>
      </c>
      <c r="M1053" s="57" t="s">
        <v>304</v>
      </c>
      <c r="N1053" s="57" t="s">
        <v>305</v>
      </c>
      <c r="O1053" s="57" t="s">
        <v>306</v>
      </c>
      <c r="P1053" s="57" t="s">
        <v>307</v>
      </c>
      <c r="Q1053" s="15"/>
      <c r="R1053" s="57" t="s">
        <v>41</v>
      </c>
      <c r="S1053" s="58"/>
    </row>
    <row r="1054" spans="1:19" ht="11.1" customHeight="1" x14ac:dyDescent="0.25">
      <c r="A1054" s="59"/>
      <c r="B1054" s="227"/>
      <c r="C1054" s="228"/>
      <c r="D1054" s="56" t="s">
        <v>42</v>
      </c>
      <c r="E1054" s="60">
        <v>80</v>
      </c>
      <c r="F1054" s="60">
        <v>50</v>
      </c>
      <c r="G1054" s="60">
        <v>70</v>
      </c>
      <c r="H1054" s="60">
        <v>50</v>
      </c>
      <c r="I1054" s="60">
        <v>30</v>
      </c>
      <c r="J1054" s="60">
        <v>25</v>
      </c>
      <c r="K1054" s="60">
        <v>55</v>
      </c>
      <c r="L1054" s="60">
        <v>35</v>
      </c>
      <c r="M1054" s="60">
        <v>55</v>
      </c>
      <c r="N1054" s="60">
        <v>40</v>
      </c>
      <c r="O1054" s="60">
        <v>30</v>
      </c>
      <c r="P1054" s="60"/>
      <c r="Q1054" s="15"/>
      <c r="R1054" s="60">
        <f>AVERAGE(E1054:P1054)</f>
        <v>47.272727272727273</v>
      </c>
      <c r="S1054" s="61" t="s">
        <v>43</v>
      </c>
    </row>
    <row r="1055" spans="1:19" ht="11.1" customHeight="1" x14ac:dyDescent="0.25">
      <c r="A1055" s="59"/>
      <c r="B1055" s="229"/>
      <c r="C1055" s="230"/>
      <c r="D1055" s="56" t="s">
        <v>44</v>
      </c>
      <c r="E1055" s="62" t="s">
        <v>194</v>
      </c>
      <c r="F1055" s="62" t="s">
        <v>121</v>
      </c>
      <c r="G1055" s="62" t="s">
        <v>121</v>
      </c>
      <c r="H1055" s="62" t="s">
        <v>121</v>
      </c>
      <c r="I1055" s="62" t="s">
        <v>83</v>
      </c>
      <c r="J1055" s="63" t="s">
        <v>83</v>
      </c>
      <c r="K1055" s="62" t="s">
        <v>83</v>
      </c>
      <c r="L1055" s="62" t="s">
        <v>121</v>
      </c>
      <c r="M1055" s="62" t="s">
        <v>83</v>
      </c>
      <c r="N1055" s="62" t="s">
        <v>121</v>
      </c>
      <c r="O1055" s="62" t="s">
        <v>121</v>
      </c>
      <c r="P1055" s="63" t="s">
        <v>45</v>
      </c>
      <c r="Q1055" s="64"/>
      <c r="R1055" s="60">
        <f>AVERAGE(E1054:J1054)</f>
        <v>50.833333333333336</v>
      </c>
      <c r="S1055" s="61" t="s">
        <v>46</v>
      </c>
    </row>
    <row r="1056" spans="1:19" s="178" customFormat="1" ht="11.1" customHeight="1" x14ac:dyDescent="0.25">
      <c r="A1056" s="59"/>
      <c r="B1056" s="15"/>
      <c r="C1056" s="15"/>
      <c r="D1056" s="15"/>
      <c r="E1056" s="15"/>
      <c r="F1056" s="15"/>
      <c r="G1056" s="161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</row>
    <row r="1057" spans="1:19" s="178" customFormat="1" ht="11.1" customHeight="1" x14ac:dyDescent="0.25">
      <c r="A1057" s="59"/>
      <c r="B1057" s="231" t="s">
        <v>408</v>
      </c>
      <c r="C1057" s="231"/>
      <c r="D1057" s="56" t="s">
        <v>28</v>
      </c>
      <c r="E1057" s="57" t="s">
        <v>411</v>
      </c>
      <c r="F1057" s="57" t="s">
        <v>412</v>
      </c>
      <c r="G1057" s="57" t="s">
        <v>413</v>
      </c>
      <c r="H1057" s="57" t="s">
        <v>414</v>
      </c>
      <c r="I1057" s="57" t="s">
        <v>415</v>
      </c>
      <c r="J1057" s="57" t="s">
        <v>416</v>
      </c>
      <c r="K1057" s="57" t="s">
        <v>417</v>
      </c>
      <c r="L1057" s="57" t="s">
        <v>418</v>
      </c>
      <c r="M1057" s="57" t="s">
        <v>419</v>
      </c>
      <c r="N1057" s="57" t="s">
        <v>420</v>
      </c>
      <c r="O1057" s="57" t="s">
        <v>421</v>
      </c>
      <c r="P1057" s="57" t="s">
        <v>422</v>
      </c>
      <c r="Q1057" s="15"/>
      <c r="R1057" s="150" t="s">
        <v>41</v>
      </c>
      <c r="S1057" s="58"/>
    </row>
    <row r="1058" spans="1:19" s="178" customFormat="1" ht="11.1" customHeight="1" x14ac:dyDescent="0.25">
      <c r="A1058" s="59"/>
      <c r="B1058" s="231"/>
      <c r="C1058" s="231"/>
      <c r="D1058" s="56" t="s">
        <v>42</v>
      </c>
      <c r="E1058" s="60">
        <v>50</v>
      </c>
      <c r="F1058" s="60">
        <v>45</v>
      </c>
      <c r="G1058" s="60">
        <v>45</v>
      </c>
      <c r="H1058" s="60">
        <v>30</v>
      </c>
      <c r="I1058" s="60">
        <v>45</v>
      </c>
      <c r="J1058" s="60">
        <v>40</v>
      </c>
      <c r="K1058" s="60">
        <v>35</v>
      </c>
      <c r="L1058" s="60">
        <v>40</v>
      </c>
      <c r="M1058" s="60">
        <v>50</v>
      </c>
      <c r="N1058" s="60">
        <v>50</v>
      </c>
      <c r="O1058" s="60">
        <v>30</v>
      </c>
      <c r="P1058" s="60">
        <v>80</v>
      </c>
      <c r="Q1058" s="15"/>
      <c r="R1058" s="60">
        <f>AVERAGE(E1058:P1058)</f>
        <v>45</v>
      </c>
      <c r="S1058" s="61" t="s">
        <v>43</v>
      </c>
    </row>
    <row r="1059" spans="1:19" s="178" customFormat="1" ht="11.1" customHeight="1" x14ac:dyDescent="0.25">
      <c r="A1059" s="59"/>
      <c r="B1059" s="231"/>
      <c r="C1059" s="231"/>
      <c r="D1059" s="56" t="s">
        <v>44</v>
      </c>
      <c r="E1059" s="62" t="s">
        <v>291</v>
      </c>
      <c r="F1059" s="62" t="s">
        <v>121</v>
      </c>
      <c r="G1059" s="62" t="s">
        <v>121</v>
      </c>
      <c r="H1059" s="62" t="s">
        <v>121</v>
      </c>
      <c r="I1059" s="62" t="s">
        <v>121</v>
      </c>
      <c r="J1059" s="63" t="s">
        <v>121</v>
      </c>
      <c r="K1059" s="62" t="s">
        <v>121</v>
      </c>
      <c r="L1059" s="62" t="s">
        <v>121</v>
      </c>
      <c r="M1059" s="62" t="s">
        <v>121</v>
      </c>
      <c r="N1059" s="62" t="s">
        <v>121</v>
      </c>
      <c r="O1059" s="62" t="s">
        <v>121</v>
      </c>
      <c r="P1059" s="62" t="s">
        <v>121</v>
      </c>
      <c r="Q1059" s="64"/>
      <c r="R1059" s="60">
        <f>AVERAGE(E1058:J1058)</f>
        <v>42.5</v>
      </c>
      <c r="S1059" s="61" t="s">
        <v>46</v>
      </c>
    </row>
    <row r="1060" spans="1:19" s="185" customFormat="1" ht="11.1" customHeight="1" x14ac:dyDescent="0.25">
      <c r="A1060" s="59"/>
      <c r="B1060" s="182"/>
      <c r="C1060" s="182"/>
      <c r="D1060" s="59"/>
      <c r="E1060" s="82"/>
      <c r="F1060" s="82"/>
      <c r="G1060" s="82"/>
      <c r="H1060" s="82"/>
      <c r="I1060" s="82"/>
      <c r="J1060" s="83"/>
      <c r="K1060" s="82"/>
      <c r="L1060" s="82"/>
      <c r="M1060" s="82"/>
      <c r="N1060" s="82"/>
      <c r="O1060" s="82"/>
      <c r="P1060" s="82"/>
      <c r="Q1060" s="81"/>
      <c r="R1060" s="65"/>
      <c r="S1060" s="85"/>
    </row>
    <row r="1061" spans="1:19" s="181" customFormat="1" ht="11.1" customHeight="1" x14ac:dyDescent="0.25">
      <c r="A1061" s="59"/>
      <c r="B1061" s="225" t="s">
        <v>446</v>
      </c>
      <c r="C1061" s="226"/>
      <c r="D1061" s="56" t="s">
        <v>28</v>
      </c>
      <c r="E1061" s="57" t="s">
        <v>434</v>
      </c>
      <c r="F1061" s="57" t="s">
        <v>435</v>
      </c>
      <c r="G1061" s="57" t="s">
        <v>436</v>
      </c>
      <c r="H1061" s="57" t="s">
        <v>437</v>
      </c>
      <c r="I1061" s="57" t="s">
        <v>438</v>
      </c>
      <c r="J1061" s="57" t="s">
        <v>439</v>
      </c>
      <c r="K1061" s="57" t="s">
        <v>440</v>
      </c>
      <c r="L1061" s="57" t="s">
        <v>441</v>
      </c>
      <c r="M1061" s="57" t="s">
        <v>442</v>
      </c>
      <c r="N1061" s="57" t="s">
        <v>443</v>
      </c>
      <c r="O1061" s="57" t="s">
        <v>444</v>
      </c>
      <c r="P1061" s="57" t="s">
        <v>445</v>
      </c>
      <c r="Q1061" s="15"/>
      <c r="R1061" s="150" t="s">
        <v>41</v>
      </c>
      <c r="S1061" s="61"/>
    </row>
    <row r="1062" spans="1:19" s="181" customFormat="1" ht="11.1" customHeight="1" x14ac:dyDescent="0.25">
      <c r="A1062" s="59"/>
      <c r="B1062" s="227"/>
      <c r="C1062" s="228"/>
      <c r="D1062" s="56" t="s">
        <v>42</v>
      </c>
      <c r="E1062" s="60">
        <v>30</v>
      </c>
      <c r="F1062" s="60">
        <v>30</v>
      </c>
      <c r="G1062" s="60">
        <v>40</v>
      </c>
      <c r="H1062" s="60">
        <v>50</v>
      </c>
      <c r="I1062" s="60">
        <v>60</v>
      </c>
      <c r="J1062" s="60">
        <v>40</v>
      </c>
      <c r="K1062" s="60">
        <v>50</v>
      </c>
      <c r="L1062" s="60">
        <v>50</v>
      </c>
      <c r="M1062" s="60">
        <v>45</v>
      </c>
      <c r="N1062" s="60">
        <v>70</v>
      </c>
      <c r="O1062" s="60">
        <v>30</v>
      </c>
      <c r="P1062" s="60">
        <v>40</v>
      </c>
      <c r="Q1062" s="15"/>
      <c r="R1062" s="60">
        <f>AVERAGE(E1062:P1062)</f>
        <v>44.583333333333336</v>
      </c>
      <c r="S1062" s="61" t="s">
        <v>43</v>
      </c>
    </row>
    <row r="1063" spans="1:19" s="181" customFormat="1" ht="11.1" customHeight="1" x14ac:dyDescent="0.25">
      <c r="A1063" s="59"/>
      <c r="B1063" s="229"/>
      <c r="C1063" s="230"/>
      <c r="D1063" s="56" t="s">
        <v>44</v>
      </c>
      <c r="E1063" s="62" t="s">
        <v>121</v>
      </c>
      <c r="F1063" s="62" t="s">
        <v>453</v>
      </c>
      <c r="G1063" s="62" t="s">
        <v>121</v>
      </c>
      <c r="H1063" s="62" t="s">
        <v>121</v>
      </c>
      <c r="I1063" s="62" t="s">
        <v>83</v>
      </c>
      <c r="J1063" s="63" t="s">
        <v>83</v>
      </c>
      <c r="K1063" s="62" t="s">
        <v>121</v>
      </c>
      <c r="L1063" s="63" t="s">
        <v>194</v>
      </c>
      <c r="M1063" s="63" t="s">
        <v>452</v>
      </c>
      <c r="N1063" s="63" t="s">
        <v>454</v>
      </c>
      <c r="O1063" s="63" t="s">
        <v>453</v>
      </c>
      <c r="P1063" s="63" t="s">
        <v>453</v>
      </c>
      <c r="Q1063" s="64"/>
      <c r="R1063" s="60">
        <f>AVERAGE(E1062:J1062)</f>
        <v>41.666666666666664</v>
      </c>
      <c r="S1063" s="61" t="s">
        <v>46</v>
      </c>
    </row>
    <row r="1064" spans="1:19" s="185" customFormat="1" ht="11.1" customHeight="1" x14ac:dyDescent="0.25">
      <c r="A1064" s="59"/>
      <c r="B1064" s="189"/>
      <c r="C1064" s="189"/>
      <c r="D1064" s="59"/>
      <c r="E1064" s="82"/>
      <c r="F1064" s="82"/>
      <c r="G1064" s="82"/>
      <c r="H1064" s="82"/>
      <c r="I1064" s="82"/>
      <c r="J1064" s="83"/>
      <c r="K1064" s="82"/>
      <c r="L1064" s="83"/>
      <c r="M1064" s="83"/>
      <c r="N1064" s="83"/>
      <c r="O1064" s="83"/>
      <c r="P1064" s="83"/>
      <c r="Q1064" s="81"/>
      <c r="R1064" s="65"/>
      <c r="S1064" s="85"/>
    </row>
    <row r="1065" spans="1:19" s="188" customFormat="1" ht="11.1" customHeight="1" x14ac:dyDescent="0.25">
      <c r="A1065" s="59"/>
      <c r="B1065" s="225" t="s">
        <v>465</v>
      </c>
      <c r="C1065" s="226"/>
      <c r="D1065" s="56" t="s">
        <v>28</v>
      </c>
      <c r="E1065" s="57" t="s">
        <v>466</v>
      </c>
      <c r="F1065" s="57" t="s">
        <v>467</v>
      </c>
      <c r="G1065" s="57" t="s">
        <v>468</v>
      </c>
      <c r="H1065" s="57" t="s">
        <v>469</v>
      </c>
      <c r="I1065" s="57" t="s">
        <v>470</v>
      </c>
      <c r="J1065" s="57" t="s">
        <v>471</v>
      </c>
      <c r="K1065" s="57" t="s">
        <v>472</v>
      </c>
      <c r="L1065" s="57" t="s">
        <v>473</v>
      </c>
      <c r="M1065" s="57" t="s">
        <v>474</v>
      </c>
      <c r="N1065" s="57" t="s">
        <v>475</v>
      </c>
      <c r="O1065" s="57" t="s">
        <v>476</v>
      </c>
      <c r="P1065" s="57" t="s">
        <v>477</v>
      </c>
      <c r="Q1065" s="15"/>
      <c r="R1065" s="150" t="s">
        <v>41</v>
      </c>
      <c r="S1065" s="61"/>
    </row>
    <row r="1066" spans="1:19" s="188" customFormat="1" ht="11.1" customHeight="1" x14ac:dyDescent="0.25">
      <c r="A1066" s="59"/>
      <c r="B1066" s="227"/>
      <c r="C1066" s="228"/>
      <c r="D1066" s="56" t="s">
        <v>42</v>
      </c>
      <c r="E1066" s="60">
        <v>40</v>
      </c>
      <c r="F1066" s="60">
        <v>40</v>
      </c>
      <c r="G1066" s="60">
        <v>60</v>
      </c>
      <c r="H1066" s="60">
        <v>50</v>
      </c>
      <c r="I1066" s="60">
        <v>80</v>
      </c>
      <c r="J1066" s="60">
        <v>70</v>
      </c>
      <c r="K1066" s="60">
        <v>30</v>
      </c>
      <c r="L1066" s="60">
        <v>50</v>
      </c>
      <c r="M1066" s="60">
        <v>30</v>
      </c>
      <c r="N1066" s="60">
        <v>30</v>
      </c>
      <c r="O1066" s="60">
        <v>40</v>
      </c>
      <c r="P1066" s="60">
        <v>50</v>
      </c>
      <c r="Q1066" s="15"/>
      <c r="R1066" s="60">
        <f>AVERAGE(E1066:P1066)</f>
        <v>47.5</v>
      </c>
      <c r="S1066" s="61" t="s">
        <v>43</v>
      </c>
    </row>
    <row r="1067" spans="1:19" s="188" customFormat="1" ht="11.1" customHeight="1" x14ac:dyDescent="0.25">
      <c r="A1067" s="59"/>
      <c r="B1067" s="229"/>
      <c r="C1067" s="230"/>
      <c r="D1067" s="56" t="s">
        <v>44</v>
      </c>
      <c r="E1067" s="62" t="s">
        <v>83</v>
      </c>
      <c r="F1067" s="62" t="s">
        <v>83</v>
      </c>
      <c r="G1067" s="62" t="s">
        <v>83</v>
      </c>
      <c r="H1067" s="62" t="s">
        <v>83</v>
      </c>
      <c r="I1067" s="62" t="s">
        <v>121</v>
      </c>
      <c r="J1067" s="63" t="s">
        <v>121</v>
      </c>
      <c r="K1067" s="62" t="s">
        <v>83</v>
      </c>
      <c r="L1067" s="63" t="s">
        <v>83</v>
      </c>
      <c r="M1067" s="63" t="s">
        <v>480</v>
      </c>
      <c r="N1067" s="63" t="s">
        <v>480</v>
      </c>
      <c r="O1067" s="63" t="s">
        <v>481</v>
      </c>
      <c r="P1067" s="63" t="s">
        <v>480</v>
      </c>
      <c r="Q1067" s="64"/>
      <c r="R1067" s="60">
        <f>AVERAGE(E1066:J1066)</f>
        <v>56.666666666666664</v>
      </c>
      <c r="S1067" s="61" t="s">
        <v>46</v>
      </c>
    </row>
    <row r="1068" spans="1:19" s="185" customFormat="1" ht="11.1" customHeight="1" x14ac:dyDescent="0.25">
      <c r="A1068" s="59"/>
      <c r="B1068" s="182"/>
      <c r="C1068" s="182"/>
      <c r="D1068" s="59"/>
      <c r="E1068" s="82"/>
      <c r="F1068" s="82"/>
      <c r="G1068" s="82"/>
      <c r="H1068" s="82"/>
      <c r="I1068" s="82"/>
      <c r="J1068" s="83"/>
      <c r="K1068" s="82"/>
      <c r="L1068" s="82"/>
      <c r="M1068" s="82"/>
      <c r="N1068" s="82"/>
      <c r="O1068" s="82"/>
      <c r="P1068" s="82"/>
      <c r="Q1068" s="81"/>
      <c r="R1068" s="65"/>
      <c r="S1068" s="85"/>
    </row>
    <row r="1070" spans="1:19" ht="20.100000000000001" customHeight="1" x14ac:dyDescent="0.25">
      <c r="A1070" s="198" t="s">
        <v>159</v>
      </c>
      <c r="B1070" s="198"/>
      <c r="C1070" s="198"/>
      <c r="D1070" s="153"/>
      <c r="E1070" s="153"/>
      <c r="F1070" s="153"/>
      <c r="H1070" s="153"/>
      <c r="I1070" s="153"/>
      <c r="J1070" s="153"/>
      <c r="K1070" s="153"/>
      <c r="N1070" s="153"/>
      <c r="O1070" s="153"/>
      <c r="P1070" s="153"/>
      <c r="Q1070" s="153"/>
      <c r="R1070" s="153"/>
      <c r="S1070" s="153"/>
    </row>
    <row r="1071" spans="1:19" ht="15" customHeight="1" x14ac:dyDescent="0.25">
      <c r="A1071" s="215" t="s">
        <v>350</v>
      </c>
      <c r="B1071" s="215"/>
      <c r="C1071" s="215"/>
      <c r="D1071" s="14" t="s">
        <v>26</v>
      </c>
      <c r="E1071" s="153"/>
      <c r="F1071" s="153"/>
      <c r="H1071" s="153"/>
      <c r="I1071" s="153"/>
      <c r="J1071" s="153"/>
      <c r="K1071" s="153"/>
      <c r="N1071" s="153"/>
      <c r="O1071" s="153"/>
      <c r="P1071" s="153"/>
      <c r="Q1071" s="153"/>
      <c r="R1071" s="153"/>
      <c r="S1071" s="153"/>
    </row>
    <row r="1072" spans="1:19" ht="11.1" customHeight="1" x14ac:dyDescent="0.25">
      <c r="A1072" s="153"/>
      <c r="B1072" s="153"/>
      <c r="C1072" s="153"/>
      <c r="D1072" s="153"/>
      <c r="E1072" s="153"/>
      <c r="F1072" s="153"/>
      <c r="H1072" s="153"/>
      <c r="I1072" s="153"/>
      <c r="J1072" s="153"/>
      <c r="K1072" s="153"/>
      <c r="N1072" s="153"/>
      <c r="O1072" s="153"/>
      <c r="P1072" s="153"/>
      <c r="Q1072" s="153"/>
      <c r="R1072" s="153"/>
      <c r="S1072" s="153"/>
    </row>
    <row r="1073" spans="1:19" ht="11.1" customHeight="1" x14ac:dyDescent="0.25">
      <c r="A1073" s="55"/>
      <c r="B1073" s="225" t="s">
        <v>116</v>
      </c>
      <c r="C1073" s="226"/>
      <c r="D1073" s="56" t="s">
        <v>28</v>
      </c>
      <c r="E1073" s="57" t="s">
        <v>29</v>
      </c>
      <c r="F1073" s="57" t="s">
        <v>30</v>
      </c>
      <c r="G1073" s="57" t="s">
        <v>31</v>
      </c>
      <c r="H1073" s="57" t="s">
        <v>32</v>
      </c>
      <c r="I1073" s="57" t="s">
        <v>33</v>
      </c>
      <c r="J1073" s="57" t="s">
        <v>34</v>
      </c>
      <c r="K1073" s="57" t="s">
        <v>35</v>
      </c>
      <c r="L1073" s="57" t="s">
        <v>36</v>
      </c>
      <c r="M1073" s="57" t="s">
        <v>37</v>
      </c>
      <c r="N1073" s="57" t="s">
        <v>38</v>
      </c>
      <c r="O1073" s="57" t="s">
        <v>39</v>
      </c>
      <c r="P1073" s="57" t="s">
        <v>40</v>
      </c>
      <c r="Q1073" s="15"/>
      <c r="R1073" s="57" t="s">
        <v>41</v>
      </c>
      <c r="S1073" s="58"/>
    </row>
    <row r="1074" spans="1:19" ht="11.1" customHeight="1" x14ac:dyDescent="0.25">
      <c r="A1074" s="59"/>
      <c r="B1074" s="227"/>
      <c r="C1074" s="228"/>
      <c r="D1074" s="56" t="s">
        <v>42</v>
      </c>
      <c r="E1074" s="60">
        <v>40</v>
      </c>
      <c r="F1074" s="60">
        <v>65</v>
      </c>
      <c r="G1074" s="60">
        <v>50</v>
      </c>
      <c r="H1074" s="60">
        <v>55</v>
      </c>
      <c r="I1074" s="60"/>
      <c r="J1074" s="60">
        <v>40</v>
      </c>
      <c r="K1074" s="60">
        <v>40</v>
      </c>
      <c r="L1074" s="60">
        <v>50</v>
      </c>
      <c r="M1074" s="60"/>
      <c r="N1074" s="60"/>
      <c r="O1074" s="60"/>
      <c r="P1074" s="60"/>
      <c r="Q1074" s="15"/>
      <c r="R1074" s="60">
        <f>AVERAGE(E1074:P1074)</f>
        <v>48.571428571428569</v>
      </c>
      <c r="S1074" s="61" t="s">
        <v>43</v>
      </c>
    </row>
    <row r="1075" spans="1:19" ht="11.1" customHeight="1" x14ac:dyDescent="0.25">
      <c r="A1075" s="59"/>
      <c r="B1075" s="229"/>
      <c r="C1075" s="230"/>
      <c r="D1075" s="56" t="s">
        <v>44</v>
      </c>
      <c r="E1075" s="62"/>
      <c r="F1075" s="62"/>
      <c r="G1075" s="62"/>
      <c r="H1075" s="62"/>
      <c r="I1075" s="62"/>
      <c r="J1075" s="63"/>
      <c r="K1075" s="63"/>
      <c r="L1075" s="63"/>
      <c r="M1075" s="235" t="s">
        <v>371</v>
      </c>
      <c r="N1075" s="236"/>
      <c r="O1075" s="236"/>
      <c r="P1075" s="237"/>
      <c r="Q1075" s="64"/>
      <c r="R1075" s="60">
        <f>AVERAGE(E1074:J1074)</f>
        <v>50</v>
      </c>
      <c r="S1075" s="61" t="s">
        <v>46</v>
      </c>
    </row>
    <row r="1076" spans="1:19" ht="11.1" customHeight="1" x14ac:dyDescent="0.25">
      <c r="A1076" s="59"/>
      <c r="B1076" s="59"/>
      <c r="C1076" s="59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15"/>
      <c r="P1076" s="15"/>
      <c r="Q1076" s="15"/>
      <c r="R1076" s="15"/>
      <c r="S1076" s="54"/>
    </row>
    <row r="1077" spans="1:19" ht="11.1" customHeight="1" x14ac:dyDescent="0.25">
      <c r="A1077" s="55"/>
      <c r="B1077" s="225" t="s">
        <v>117</v>
      </c>
      <c r="C1077" s="226"/>
      <c r="D1077" s="56" t="s">
        <v>28</v>
      </c>
      <c r="E1077" s="57" t="s">
        <v>47</v>
      </c>
      <c r="F1077" s="57" t="s">
        <v>48</v>
      </c>
      <c r="G1077" s="57" t="s">
        <v>49</v>
      </c>
      <c r="H1077" s="57" t="s">
        <v>50</v>
      </c>
      <c r="I1077" s="57" t="s">
        <v>51</v>
      </c>
      <c r="J1077" s="57" t="s">
        <v>52</v>
      </c>
      <c r="K1077" s="57" t="s">
        <v>53</v>
      </c>
      <c r="L1077" s="57" t="s">
        <v>54</v>
      </c>
      <c r="M1077" s="57" t="s">
        <v>55</v>
      </c>
      <c r="N1077" s="57" t="s">
        <v>56</v>
      </c>
      <c r="O1077" s="57" t="s">
        <v>57</v>
      </c>
      <c r="P1077" s="57" t="s">
        <v>58</v>
      </c>
      <c r="Q1077" s="15"/>
      <c r="R1077" s="57" t="s">
        <v>41</v>
      </c>
      <c r="S1077" s="58"/>
    </row>
    <row r="1078" spans="1:19" ht="11.1" customHeight="1" x14ac:dyDescent="0.25">
      <c r="A1078" s="59"/>
      <c r="B1078" s="227"/>
      <c r="C1078" s="228"/>
      <c r="D1078" s="56" t="s">
        <v>42</v>
      </c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>
        <v>40</v>
      </c>
      <c r="Q1078" s="15"/>
      <c r="R1078" s="60">
        <f>AVERAGE(E1078:P1078)</f>
        <v>40</v>
      </c>
      <c r="S1078" s="61" t="s">
        <v>43</v>
      </c>
    </row>
    <row r="1079" spans="1:19" ht="11.1" customHeight="1" x14ac:dyDescent="0.25">
      <c r="A1079" s="59"/>
      <c r="B1079" s="229"/>
      <c r="C1079" s="230"/>
      <c r="D1079" s="56" t="s">
        <v>44</v>
      </c>
      <c r="E1079" s="232" t="s">
        <v>371</v>
      </c>
      <c r="F1079" s="233"/>
      <c r="G1079" s="233"/>
      <c r="H1079" s="233"/>
      <c r="I1079" s="233"/>
      <c r="J1079" s="233"/>
      <c r="K1079" s="233"/>
      <c r="L1079" s="233"/>
      <c r="M1079" s="233"/>
      <c r="N1079" s="233"/>
      <c r="O1079" s="234"/>
      <c r="P1079" s="63"/>
      <c r="Q1079" s="64"/>
      <c r="R1079" s="60" t="s">
        <v>16</v>
      </c>
      <c r="S1079" s="61" t="s">
        <v>46</v>
      </c>
    </row>
    <row r="1080" spans="1:19" ht="11.1" customHeight="1" x14ac:dyDescent="0.25">
      <c r="A1080" s="59"/>
      <c r="B1080" s="52"/>
      <c r="C1080" s="15"/>
      <c r="D1080" s="66"/>
      <c r="E1080" s="66"/>
      <c r="F1080" s="66"/>
      <c r="G1080" s="61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54"/>
    </row>
    <row r="1081" spans="1:19" ht="11.1" customHeight="1" x14ac:dyDescent="0.25">
      <c r="A1081" s="55"/>
      <c r="B1081" s="225" t="s">
        <v>118</v>
      </c>
      <c r="C1081" s="226"/>
      <c r="D1081" s="56" t="s">
        <v>28</v>
      </c>
      <c r="E1081" s="57" t="s">
        <v>60</v>
      </c>
      <c r="F1081" s="57" t="s">
        <v>61</v>
      </c>
      <c r="G1081" s="57" t="s">
        <v>62</v>
      </c>
      <c r="H1081" s="57" t="s">
        <v>63</v>
      </c>
      <c r="I1081" s="57" t="s">
        <v>64</v>
      </c>
      <c r="J1081" s="57" t="s">
        <v>65</v>
      </c>
      <c r="K1081" s="57" t="s">
        <v>66</v>
      </c>
      <c r="L1081" s="57" t="s">
        <v>67</v>
      </c>
      <c r="M1081" s="57" t="s">
        <v>68</v>
      </c>
      <c r="N1081" s="57" t="s">
        <v>56</v>
      </c>
      <c r="O1081" s="57" t="s">
        <v>69</v>
      </c>
      <c r="P1081" s="57" t="s">
        <v>70</v>
      </c>
      <c r="Q1081" s="15"/>
      <c r="R1081" s="57" t="s">
        <v>41</v>
      </c>
      <c r="S1081" s="58"/>
    </row>
    <row r="1082" spans="1:19" ht="11.1" customHeight="1" x14ac:dyDescent="0.25">
      <c r="A1082" s="59"/>
      <c r="B1082" s="227"/>
      <c r="C1082" s="228"/>
      <c r="D1082" s="56" t="s">
        <v>42</v>
      </c>
      <c r="E1082" s="60"/>
      <c r="F1082" s="60"/>
      <c r="G1082" s="60"/>
      <c r="H1082" s="60">
        <v>120</v>
      </c>
      <c r="I1082" s="60">
        <v>70</v>
      </c>
      <c r="J1082" s="60">
        <v>70</v>
      </c>
      <c r="K1082" s="60">
        <v>80</v>
      </c>
      <c r="L1082" s="60">
        <v>60</v>
      </c>
      <c r="M1082" s="60">
        <v>60</v>
      </c>
      <c r="N1082" s="60">
        <v>60</v>
      </c>
      <c r="O1082" s="60">
        <v>50</v>
      </c>
      <c r="P1082" s="60"/>
      <c r="Q1082" s="15"/>
      <c r="R1082" s="60">
        <f>AVERAGE(E1082:P1082)</f>
        <v>71.25</v>
      </c>
      <c r="S1082" s="61" t="s">
        <v>43</v>
      </c>
    </row>
    <row r="1083" spans="1:19" ht="11.1" customHeight="1" x14ac:dyDescent="0.25">
      <c r="A1083" s="59"/>
      <c r="B1083" s="229"/>
      <c r="C1083" s="230"/>
      <c r="D1083" s="56" t="s">
        <v>44</v>
      </c>
      <c r="E1083" s="62" t="s">
        <v>45</v>
      </c>
      <c r="F1083" s="62" t="s">
        <v>45</v>
      </c>
      <c r="G1083" s="62" t="s">
        <v>45</v>
      </c>
      <c r="H1083" s="62"/>
      <c r="I1083" s="62"/>
      <c r="J1083" s="63"/>
      <c r="K1083" s="63"/>
      <c r="L1083" s="63"/>
      <c r="M1083" s="63"/>
      <c r="N1083" s="63"/>
      <c r="O1083" s="63"/>
      <c r="P1083" s="63" t="s">
        <v>45</v>
      </c>
      <c r="Q1083" s="64"/>
      <c r="R1083" s="60">
        <f>AVERAGE(E1082:J1082)</f>
        <v>86.666666666666671</v>
      </c>
      <c r="S1083" s="61" t="s">
        <v>46</v>
      </c>
    </row>
    <row r="1084" spans="1:19" ht="11.1" customHeight="1" x14ac:dyDescent="0.25">
      <c r="A1084" s="59"/>
      <c r="B1084" s="55"/>
      <c r="C1084" s="59"/>
      <c r="D1084" s="59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59"/>
      <c r="R1084" s="59"/>
      <c r="S1084" s="59"/>
    </row>
    <row r="1085" spans="1:19" ht="11.1" customHeight="1" x14ac:dyDescent="0.25">
      <c r="A1085" s="55"/>
      <c r="B1085" s="225" t="s">
        <v>119</v>
      </c>
      <c r="C1085" s="226"/>
      <c r="D1085" s="56" t="s">
        <v>28</v>
      </c>
      <c r="E1085" s="57" t="s">
        <v>71</v>
      </c>
      <c r="F1085" s="57" t="s">
        <v>72</v>
      </c>
      <c r="G1085" s="57" t="s">
        <v>73</v>
      </c>
      <c r="H1085" s="57" t="s">
        <v>74</v>
      </c>
      <c r="I1085" s="57" t="s">
        <v>75</v>
      </c>
      <c r="J1085" s="57" t="s">
        <v>76</v>
      </c>
      <c r="K1085" s="57" t="s">
        <v>77</v>
      </c>
      <c r="L1085" s="57" t="s">
        <v>78</v>
      </c>
      <c r="M1085" s="57" t="s">
        <v>79</v>
      </c>
      <c r="N1085" s="57" t="s">
        <v>80</v>
      </c>
      <c r="O1085" s="57" t="s">
        <v>81</v>
      </c>
      <c r="P1085" s="57" t="s">
        <v>82</v>
      </c>
      <c r="Q1085" s="15"/>
      <c r="R1085" s="57" t="s">
        <v>41</v>
      </c>
      <c r="S1085" s="58"/>
    </row>
    <row r="1086" spans="1:19" ht="11.1" customHeight="1" x14ac:dyDescent="0.25">
      <c r="A1086" s="59"/>
      <c r="B1086" s="227"/>
      <c r="C1086" s="228"/>
      <c r="D1086" s="56" t="s">
        <v>42</v>
      </c>
      <c r="E1086" s="60">
        <v>60</v>
      </c>
      <c r="F1086" s="60">
        <v>50</v>
      </c>
      <c r="G1086" s="60">
        <v>60</v>
      </c>
      <c r="H1086" s="60">
        <v>60</v>
      </c>
      <c r="I1086" s="60">
        <v>50</v>
      </c>
      <c r="J1086" s="60">
        <v>50</v>
      </c>
      <c r="K1086" s="60">
        <v>60</v>
      </c>
      <c r="L1086" s="60">
        <v>60</v>
      </c>
      <c r="M1086" s="60">
        <v>65</v>
      </c>
      <c r="N1086" s="60">
        <v>55</v>
      </c>
      <c r="O1086" s="60">
        <v>55</v>
      </c>
      <c r="P1086" s="60">
        <v>60</v>
      </c>
      <c r="Q1086" s="15"/>
      <c r="R1086" s="60">
        <f>AVERAGE(E1086:P1086)</f>
        <v>57.083333333333336</v>
      </c>
      <c r="S1086" s="61" t="s">
        <v>43</v>
      </c>
    </row>
    <row r="1087" spans="1:19" ht="11.1" customHeight="1" x14ac:dyDescent="0.25">
      <c r="A1087" s="59"/>
      <c r="B1087" s="229"/>
      <c r="C1087" s="230"/>
      <c r="D1087" s="56" t="s">
        <v>44</v>
      </c>
      <c r="E1087" s="62"/>
      <c r="F1087" s="62"/>
      <c r="G1087" s="62"/>
      <c r="H1087" s="62"/>
      <c r="I1087" s="62"/>
      <c r="J1087" s="63" t="s">
        <v>289</v>
      </c>
      <c r="K1087" s="63" t="s">
        <v>289</v>
      </c>
      <c r="L1087" s="63" t="s">
        <v>289</v>
      </c>
      <c r="M1087" s="63" t="s">
        <v>289</v>
      </c>
      <c r="N1087" s="63" t="s">
        <v>83</v>
      </c>
      <c r="O1087" s="63" t="s">
        <v>83</v>
      </c>
      <c r="P1087" s="63" t="s">
        <v>83</v>
      </c>
      <c r="Q1087" s="64"/>
      <c r="R1087" s="60">
        <f>AVERAGE(E1086:J1086)</f>
        <v>55</v>
      </c>
      <c r="S1087" s="61" t="s">
        <v>46</v>
      </c>
    </row>
    <row r="1088" spans="1:19" ht="11.1" customHeight="1" x14ac:dyDescent="0.25">
      <c r="A1088" s="59"/>
      <c r="B1088" s="55"/>
      <c r="C1088" s="59"/>
      <c r="D1088" s="59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59"/>
      <c r="R1088" s="59"/>
      <c r="S1088" s="59"/>
    </row>
    <row r="1089" spans="1:19" ht="11.1" customHeight="1" x14ac:dyDescent="0.25">
      <c r="A1089" s="55"/>
      <c r="B1089" s="225" t="s">
        <v>122</v>
      </c>
      <c r="C1089" s="226"/>
      <c r="D1089" s="56" t="s">
        <v>28</v>
      </c>
      <c r="E1089" s="57" t="s">
        <v>85</v>
      </c>
      <c r="F1089" s="57" t="s">
        <v>86</v>
      </c>
      <c r="G1089" s="57" t="s">
        <v>87</v>
      </c>
      <c r="H1089" s="57" t="s">
        <v>88</v>
      </c>
      <c r="I1089" s="57" t="s">
        <v>89</v>
      </c>
      <c r="J1089" s="57" t="s">
        <v>90</v>
      </c>
      <c r="K1089" s="57" t="s">
        <v>91</v>
      </c>
      <c r="L1089" s="57" t="s">
        <v>92</v>
      </c>
      <c r="M1089" s="57" t="s">
        <v>93</v>
      </c>
      <c r="N1089" s="57" t="s">
        <v>94</v>
      </c>
      <c r="O1089" s="57" t="s">
        <v>95</v>
      </c>
      <c r="P1089" s="57" t="s">
        <v>96</v>
      </c>
      <c r="Q1089" s="15"/>
      <c r="R1089" s="57" t="s">
        <v>41</v>
      </c>
      <c r="S1089" s="58"/>
    </row>
    <row r="1090" spans="1:19" ht="11.1" customHeight="1" x14ac:dyDescent="0.25">
      <c r="A1090" s="59"/>
      <c r="B1090" s="227"/>
      <c r="C1090" s="228"/>
      <c r="D1090" s="56" t="s">
        <v>42</v>
      </c>
      <c r="E1090" s="60" t="s">
        <v>16</v>
      </c>
      <c r="F1090" s="60" t="s">
        <v>16</v>
      </c>
      <c r="G1090" s="60">
        <v>60</v>
      </c>
      <c r="H1090" s="60">
        <v>50</v>
      </c>
      <c r="I1090" s="60">
        <v>45</v>
      </c>
      <c r="J1090" s="60">
        <v>45</v>
      </c>
      <c r="K1090" s="60">
        <v>45</v>
      </c>
      <c r="L1090" s="60">
        <v>45</v>
      </c>
      <c r="M1090" s="60">
        <v>45</v>
      </c>
      <c r="N1090" s="60">
        <v>45</v>
      </c>
      <c r="O1090" s="60">
        <v>30</v>
      </c>
      <c r="P1090" s="60"/>
      <c r="Q1090" s="15"/>
      <c r="R1090" s="60">
        <f>AVERAGE(E1090:P1090)</f>
        <v>45.555555555555557</v>
      </c>
      <c r="S1090" s="61" t="s">
        <v>43</v>
      </c>
    </row>
    <row r="1091" spans="1:19" ht="11.1" customHeight="1" x14ac:dyDescent="0.25">
      <c r="A1091" s="59"/>
      <c r="B1091" s="229"/>
      <c r="C1091" s="230"/>
      <c r="D1091" s="56" t="s">
        <v>44</v>
      </c>
      <c r="E1091" s="62" t="s">
        <v>177</v>
      </c>
      <c r="F1091" s="62" t="s">
        <v>45</v>
      </c>
      <c r="G1091" s="62" t="s">
        <v>177</v>
      </c>
      <c r="H1091" s="62" t="s">
        <v>121</v>
      </c>
      <c r="I1091" s="62" t="s">
        <v>121</v>
      </c>
      <c r="J1091" s="63" t="s">
        <v>121</v>
      </c>
      <c r="K1091" s="63" t="s">
        <v>121</v>
      </c>
      <c r="L1091" s="63" t="s">
        <v>121</v>
      </c>
      <c r="M1091" s="63" t="s">
        <v>121</v>
      </c>
      <c r="N1091" s="63" t="s">
        <v>83</v>
      </c>
      <c r="O1091" s="63" t="s">
        <v>83</v>
      </c>
      <c r="P1091" s="63" t="s">
        <v>45</v>
      </c>
      <c r="Q1091" s="64"/>
      <c r="R1091" s="60">
        <f>AVERAGE(E1090:J1090)</f>
        <v>50</v>
      </c>
      <c r="S1091" s="61" t="s">
        <v>46</v>
      </c>
    </row>
    <row r="1092" spans="1:19" ht="11.1" customHeight="1" x14ac:dyDescent="0.25">
      <c r="A1092" s="59"/>
      <c r="B1092" s="15"/>
      <c r="C1092" s="15"/>
      <c r="D1092" s="15"/>
      <c r="E1092" s="15"/>
      <c r="F1092" s="15"/>
      <c r="G1092" s="161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</row>
    <row r="1093" spans="1:19" ht="11.1" customHeight="1" x14ac:dyDescent="0.25">
      <c r="A1093" s="55"/>
      <c r="B1093" s="225" t="s">
        <v>128</v>
      </c>
      <c r="C1093" s="226"/>
      <c r="D1093" s="56" t="s">
        <v>28</v>
      </c>
      <c r="E1093" s="57" t="s">
        <v>124</v>
      </c>
      <c r="F1093" s="57" t="s">
        <v>125</v>
      </c>
      <c r="G1093" s="57" t="s">
        <v>126</v>
      </c>
      <c r="H1093" s="57" t="s">
        <v>127</v>
      </c>
      <c r="I1093" s="57" t="s">
        <v>129</v>
      </c>
      <c r="J1093" s="57" t="s">
        <v>130</v>
      </c>
      <c r="K1093" s="57" t="s">
        <v>131</v>
      </c>
      <c r="L1093" s="57" t="s">
        <v>132</v>
      </c>
      <c r="M1093" s="57" t="s">
        <v>133</v>
      </c>
      <c r="N1093" s="57" t="s">
        <v>134</v>
      </c>
      <c r="O1093" s="57" t="s">
        <v>135</v>
      </c>
      <c r="P1093" s="57" t="s">
        <v>136</v>
      </c>
      <c r="Q1093" s="15"/>
      <c r="R1093" s="57" t="s">
        <v>41</v>
      </c>
      <c r="S1093" s="58"/>
    </row>
    <row r="1094" spans="1:19" ht="11.1" customHeight="1" x14ac:dyDescent="0.25">
      <c r="A1094" s="59"/>
      <c r="B1094" s="227"/>
      <c r="C1094" s="228"/>
      <c r="D1094" s="56" t="s">
        <v>42</v>
      </c>
      <c r="E1094" s="60"/>
      <c r="F1094" s="60"/>
      <c r="G1094" s="60">
        <v>55</v>
      </c>
      <c r="H1094" s="60">
        <v>40</v>
      </c>
      <c r="I1094" s="60">
        <v>45</v>
      </c>
      <c r="J1094" s="60">
        <v>45</v>
      </c>
      <c r="K1094" s="60">
        <v>50</v>
      </c>
      <c r="L1094" s="60">
        <v>45</v>
      </c>
      <c r="M1094" s="60">
        <v>40</v>
      </c>
      <c r="N1094" s="60">
        <v>40</v>
      </c>
      <c r="O1094" s="60">
        <v>45</v>
      </c>
      <c r="P1094" s="60">
        <v>50</v>
      </c>
      <c r="Q1094" s="15"/>
      <c r="R1094" s="60">
        <f>AVERAGE(E1094:P1094)</f>
        <v>45.5</v>
      </c>
      <c r="S1094" s="61" t="s">
        <v>43</v>
      </c>
    </row>
    <row r="1095" spans="1:19" ht="11.1" customHeight="1" x14ac:dyDescent="0.25">
      <c r="A1095" s="59"/>
      <c r="B1095" s="229"/>
      <c r="C1095" s="230"/>
      <c r="D1095" s="56" t="s">
        <v>44</v>
      </c>
      <c r="E1095" s="63" t="s">
        <v>45</v>
      </c>
      <c r="F1095" s="63" t="s">
        <v>45</v>
      </c>
      <c r="G1095" s="62" t="s">
        <v>83</v>
      </c>
      <c r="H1095" s="62" t="s">
        <v>121</v>
      </c>
      <c r="I1095" s="63" t="s">
        <v>121</v>
      </c>
      <c r="J1095" s="63" t="s">
        <v>121</v>
      </c>
      <c r="K1095" s="62" t="s">
        <v>121</v>
      </c>
      <c r="L1095" s="62" t="s">
        <v>83</v>
      </c>
      <c r="M1095" s="62" t="s">
        <v>83</v>
      </c>
      <c r="N1095" s="63" t="s">
        <v>83</v>
      </c>
      <c r="O1095" s="63" t="s">
        <v>83</v>
      </c>
      <c r="P1095" s="63" t="s">
        <v>83</v>
      </c>
      <c r="Q1095" s="64"/>
      <c r="R1095" s="60">
        <f>AVERAGE(E1094:J1094)</f>
        <v>46.25</v>
      </c>
      <c r="S1095" s="61" t="s">
        <v>46</v>
      </c>
    </row>
    <row r="1096" spans="1:19" ht="11.1" customHeight="1" x14ac:dyDescent="0.25">
      <c r="A1096" s="59"/>
      <c r="B1096" s="15"/>
      <c r="C1096" s="15"/>
      <c r="D1096" s="15"/>
      <c r="E1096" s="15"/>
      <c r="F1096" s="15"/>
      <c r="G1096" s="161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</row>
    <row r="1097" spans="1:19" ht="11.1" customHeight="1" x14ac:dyDescent="0.25">
      <c r="A1097" s="55"/>
      <c r="B1097" s="225" t="s">
        <v>295</v>
      </c>
      <c r="C1097" s="226"/>
      <c r="D1097" s="56" t="s">
        <v>28</v>
      </c>
      <c r="E1097" s="57" t="s">
        <v>296</v>
      </c>
      <c r="F1097" s="57" t="s">
        <v>297</v>
      </c>
      <c r="G1097" s="57" t="s">
        <v>298</v>
      </c>
      <c r="H1097" s="57" t="s">
        <v>299</v>
      </c>
      <c r="I1097" s="57" t="s">
        <v>300</v>
      </c>
      <c r="J1097" s="57" t="s">
        <v>301</v>
      </c>
      <c r="K1097" s="57" t="s">
        <v>302</v>
      </c>
      <c r="L1097" s="57" t="s">
        <v>303</v>
      </c>
      <c r="M1097" s="57" t="s">
        <v>304</v>
      </c>
      <c r="N1097" s="57" t="s">
        <v>305</v>
      </c>
      <c r="O1097" s="57" t="s">
        <v>306</v>
      </c>
      <c r="P1097" s="57" t="s">
        <v>307</v>
      </c>
      <c r="Q1097" s="15"/>
      <c r="R1097" s="57" t="s">
        <v>41</v>
      </c>
      <c r="S1097" s="58"/>
    </row>
    <row r="1098" spans="1:19" ht="11.1" customHeight="1" x14ac:dyDescent="0.25">
      <c r="A1098" s="59"/>
      <c r="B1098" s="227"/>
      <c r="C1098" s="228"/>
      <c r="D1098" s="56" t="s">
        <v>42</v>
      </c>
      <c r="E1098" s="60">
        <v>40</v>
      </c>
      <c r="F1098" s="60">
        <v>45</v>
      </c>
      <c r="G1098" s="60">
        <v>40</v>
      </c>
      <c r="H1098" s="60">
        <v>55</v>
      </c>
      <c r="I1098" s="60">
        <v>50</v>
      </c>
      <c r="J1098" s="60">
        <v>45</v>
      </c>
      <c r="K1098" s="60">
        <v>30</v>
      </c>
      <c r="L1098" s="60">
        <v>30</v>
      </c>
      <c r="M1098" s="60">
        <v>30</v>
      </c>
      <c r="N1098" s="60">
        <v>40</v>
      </c>
      <c r="O1098" s="60">
        <v>40</v>
      </c>
      <c r="P1098" s="60">
        <v>45</v>
      </c>
      <c r="Q1098" s="15"/>
      <c r="R1098" s="60">
        <f>AVERAGE(E1098:P1098)</f>
        <v>40.833333333333336</v>
      </c>
      <c r="S1098" s="61" t="s">
        <v>43</v>
      </c>
    </row>
    <row r="1099" spans="1:19" ht="11.1" customHeight="1" x14ac:dyDescent="0.25">
      <c r="A1099" s="59"/>
      <c r="B1099" s="229"/>
      <c r="C1099" s="230"/>
      <c r="D1099" s="56" t="s">
        <v>44</v>
      </c>
      <c r="E1099" s="62" t="s">
        <v>293</v>
      </c>
      <c r="F1099" s="62" t="s">
        <v>293</v>
      </c>
      <c r="G1099" s="62" t="s">
        <v>293</v>
      </c>
      <c r="H1099" s="62" t="s">
        <v>293</v>
      </c>
      <c r="I1099" s="62" t="s">
        <v>83</v>
      </c>
      <c r="J1099" s="63" t="s">
        <v>83</v>
      </c>
      <c r="K1099" s="62" t="s">
        <v>293</v>
      </c>
      <c r="L1099" s="62" t="s">
        <v>293</v>
      </c>
      <c r="M1099" s="62" t="s">
        <v>121</v>
      </c>
      <c r="N1099" s="62" t="s">
        <v>83</v>
      </c>
      <c r="O1099" s="62" t="s">
        <v>83</v>
      </c>
      <c r="P1099" s="62" t="s">
        <v>83</v>
      </c>
      <c r="Q1099" s="64"/>
      <c r="R1099" s="60">
        <f>AVERAGE(E1098:J1098)</f>
        <v>45.833333333333336</v>
      </c>
      <c r="S1099" s="61" t="s">
        <v>46</v>
      </c>
    </row>
    <row r="1100" spans="1:19" s="178" customFormat="1" ht="11.1" customHeight="1" x14ac:dyDescent="0.25">
      <c r="A1100" s="59"/>
      <c r="B1100" s="15"/>
      <c r="C1100" s="15"/>
      <c r="D1100" s="15"/>
      <c r="E1100" s="15"/>
      <c r="F1100" s="15"/>
      <c r="G1100" s="161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</row>
    <row r="1101" spans="1:19" s="178" customFormat="1" ht="11.1" customHeight="1" x14ac:dyDescent="0.25">
      <c r="A1101" s="59"/>
      <c r="B1101" s="231" t="s">
        <v>408</v>
      </c>
      <c r="C1101" s="231"/>
      <c r="D1101" s="56" t="s">
        <v>28</v>
      </c>
      <c r="E1101" s="57" t="s">
        <v>411</v>
      </c>
      <c r="F1101" s="57" t="s">
        <v>412</v>
      </c>
      <c r="G1101" s="57" t="s">
        <v>413</v>
      </c>
      <c r="H1101" s="57" t="s">
        <v>414</v>
      </c>
      <c r="I1101" s="57" t="s">
        <v>415</v>
      </c>
      <c r="J1101" s="57" t="s">
        <v>416</v>
      </c>
      <c r="K1101" s="57" t="s">
        <v>417</v>
      </c>
      <c r="L1101" s="57" t="s">
        <v>418</v>
      </c>
      <c r="M1101" s="57" t="s">
        <v>419</v>
      </c>
      <c r="N1101" s="57" t="s">
        <v>420</v>
      </c>
      <c r="O1101" s="57" t="s">
        <v>421</v>
      </c>
      <c r="P1101" s="57" t="s">
        <v>422</v>
      </c>
      <c r="Q1101" s="15"/>
      <c r="R1101" s="150" t="s">
        <v>41</v>
      </c>
      <c r="S1101" s="58"/>
    </row>
    <row r="1102" spans="1:19" s="178" customFormat="1" ht="11.1" customHeight="1" x14ac:dyDescent="0.25">
      <c r="A1102" s="59"/>
      <c r="B1102" s="231"/>
      <c r="C1102" s="231"/>
      <c r="D1102" s="56" t="s">
        <v>42</v>
      </c>
      <c r="E1102" s="60"/>
      <c r="F1102" s="60"/>
      <c r="G1102" s="60">
        <v>25</v>
      </c>
      <c r="H1102" s="60">
        <v>30</v>
      </c>
      <c r="I1102" s="60">
        <v>20</v>
      </c>
      <c r="J1102" s="60">
        <v>20</v>
      </c>
      <c r="K1102" s="60">
        <v>20</v>
      </c>
      <c r="L1102" s="60">
        <v>20</v>
      </c>
      <c r="M1102" s="60">
        <v>20</v>
      </c>
      <c r="N1102" s="60">
        <v>20</v>
      </c>
      <c r="O1102" s="60">
        <v>20</v>
      </c>
      <c r="P1102" s="60">
        <v>25</v>
      </c>
      <c r="Q1102" s="15"/>
      <c r="R1102" s="60">
        <f>AVERAGE(E1102:P1102)</f>
        <v>22</v>
      </c>
      <c r="S1102" s="61" t="s">
        <v>43</v>
      </c>
    </row>
    <row r="1103" spans="1:19" s="178" customFormat="1" ht="11.1" customHeight="1" x14ac:dyDescent="0.25">
      <c r="A1103" s="59"/>
      <c r="B1103" s="231"/>
      <c r="C1103" s="231"/>
      <c r="D1103" s="56" t="s">
        <v>44</v>
      </c>
      <c r="E1103" s="62" t="s">
        <v>45</v>
      </c>
      <c r="F1103" s="62" t="s">
        <v>45</v>
      </c>
      <c r="G1103" s="62" t="s">
        <v>83</v>
      </c>
      <c r="H1103" s="62" t="s">
        <v>83</v>
      </c>
      <c r="I1103" s="62" t="s">
        <v>83</v>
      </c>
      <c r="J1103" s="63" t="s">
        <v>83</v>
      </c>
      <c r="K1103" s="62" t="s">
        <v>83</v>
      </c>
      <c r="L1103" s="62" t="s">
        <v>83</v>
      </c>
      <c r="M1103" s="62" t="s">
        <v>144</v>
      </c>
      <c r="N1103" s="62" t="s">
        <v>83</v>
      </c>
      <c r="O1103" s="62" t="s">
        <v>144</v>
      </c>
      <c r="P1103" s="62" t="s">
        <v>83</v>
      </c>
      <c r="Q1103" s="64"/>
      <c r="R1103" s="60">
        <f>AVERAGE(E1102:J1102)</f>
        <v>23.75</v>
      </c>
      <c r="S1103" s="61" t="s">
        <v>46</v>
      </c>
    </row>
    <row r="1104" spans="1:19" s="185" customFormat="1" ht="11.1" customHeight="1" x14ac:dyDescent="0.25">
      <c r="A1104" s="59"/>
      <c r="B1104" s="182"/>
      <c r="C1104" s="182"/>
      <c r="D1104" s="59"/>
      <c r="E1104" s="82"/>
      <c r="F1104" s="82"/>
      <c r="G1104" s="82"/>
      <c r="H1104" s="82"/>
      <c r="I1104" s="82"/>
      <c r="J1104" s="83"/>
      <c r="K1104" s="82"/>
      <c r="L1104" s="82"/>
      <c r="M1104" s="82"/>
      <c r="N1104" s="82"/>
      <c r="O1104" s="82"/>
      <c r="P1104" s="82"/>
      <c r="Q1104" s="81"/>
      <c r="R1104" s="65"/>
      <c r="S1104" s="85"/>
    </row>
    <row r="1105" spans="1:19" s="181" customFormat="1" ht="11.1" customHeight="1" x14ac:dyDescent="0.25">
      <c r="A1105" s="59"/>
      <c r="B1105" s="225" t="s">
        <v>446</v>
      </c>
      <c r="C1105" s="226"/>
      <c r="D1105" s="56" t="s">
        <v>28</v>
      </c>
      <c r="E1105" s="57" t="s">
        <v>434</v>
      </c>
      <c r="F1105" s="57" t="s">
        <v>435</v>
      </c>
      <c r="G1105" s="57" t="s">
        <v>436</v>
      </c>
      <c r="H1105" s="57" t="s">
        <v>437</v>
      </c>
      <c r="I1105" s="57" t="s">
        <v>438</v>
      </c>
      <c r="J1105" s="57" t="s">
        <v>439</v>
      </c>
      <c r="K1105" s="57" t="s">
        <v>440</v>
      </c>
      <c r="L1105" s="57" t="s">
        <v>441</v>
      </c>
      <c r="M1105" s="57" t="s">
        <v>442</v>
      </c>
      <c r="N1105" s="57" t="s">
        <v>443</v>
      </c>
      <c r="O1105" s="57" t="s">
        <v>444</v>
      </c>
      <c r="P1105" s="57" t="s">
        <v>445</v>
      </c>
      <c r="Q1105" s="15"/>
      <c r="R1105" s="150" t="s">
        <v>41</v>
      </c>
      <c r="S1105" s="61"/>
    </row>
    <row r="1106" spans="1:19" s="181" customFormat="1" ht="11.1" customHeight="1" x14ac:dyDescent="0.25">
      <c r="A1106" s="59"/>
      <c r="B1106" s="227"/>
      <c r="C1106" s="228"/>
      <c r="D1106" s="56" t="s">
        <v>42</v>
      </c>
      <c r="E1106" s="60"/>
      <c r="F1106" s="60">
        <v>40</v>
      </c>
      <c r="G1106" s="60">
        <v>50</v>
      </c>
      <c r="H1106" s="60">
        <v>30</v>
      </c>
      <c r="I1106" s="60">
        <v>10</v>
      </c>
      <c r="J1106" s="60">
        <v>10</v>
      </c>
      <c r="K1106" s="60">
        <v>30</v>
      </c>
      <c r="L1106" s="60">
        <v>30</v>
      </c>
      <c r="M1106" s="60">
        <v>30</v>
      </c>
      <c r="N1106" s="60">
        <v>50</v>
      </c>
      <c r="O1106" s="60">
        <v>20</v>
      </c>
      <c r="P1106" s="60">
        <v>20</v>
      </c>
      <c r="Q1106" s="15"/>
      <c r="R1106" s="60">
        <f>AVERAGE(E1106:P1106)</f>
        <v>29.09090909090909</v>
      </c>
      <c r="S1106" s="61" t="s">
        <v>43</v>
      </c>
    </row>
    <row r="1107" spans="1:19" s="181" customFormat="1" ht="11.1" customHeight="1" x14ac:dyDescent="0.25">
      <c r="A1107" s="59"/>
      <c r="B1107" s="229"/>
      <c r="C1107" s="230"/>
      <c r="D1107" s="56" t="s">
        <v>44</v>
      </c>
      <c r="E1107" s="62" t="s">
        <v>45</v>
      </c>
      <c r="F1107" s="62" t="s">
        <v>121</v>
      </c>
      <c r="G1107" s="62" t="s">
        <v>83</v>
      </c>
      <c r="H1107" s="62" t="s">
        <v>83</v>
      </c>
      <c r="I1107" s="62" t="s">
        <v>121</v>
      </c>
      <c r="J1107" s="63" t="s">
        <v>121</v>
      </c>
      <c r="K1107" s="62" t="s">
        <v>83</v>
      </c>
      <c r="L1107" s="63" t="s">
        <v>83</v>
      </c>
      <c r="M1107" s="63" t="s">
        <v>121</v>
      </c>
      <c r="N1107" s="63" t="s">
        <v>83</v>
      </c>
      <c r="O1107" s="63" t="s">
        <v>83</v>
      </c>
      <c r="P1107" s="63" t="s">
        <v>83</v>
      </c>
      <c r="Q1107" s="64"/>
      <c r="R1107" s="60">
        <f>AVERAGE(E1106:J1106)</f>
        <v>28</v>
      </c>
      <c r="S1107" s="61" t="s">
        <v>46</v>
      </c>
    </row>
    <row r="1108" spans="1:19" s="185" customFormat="1" ht="11.1" customHeight="1" x14ac:dyDescent="0.25">
      <c r="A1108" s="59"/>
      <c r="B1108" s="189"/>
      <c r="C1108" s="189"/>
      <c r="D1108" s="59"/>
      <c r="E1108" s="82"/>
      <c r="F1108" s="82"/>
      <c r="G1108" s="82"/>
      <c r="H1108" s="82"/>
      <c r="I1108" s="82"/>
      <c r="J1108" s="83"/>
      <c r="K1108" s="82"/>
      <c r="L1108" s="83"/>
      <c r="M1108" s="83"/>
      <c r="N1108" s="83"/>
      <c r="O1108" s="83"/>
      <c r="P1108" s="83"/>
      <c r="Q1108" s="81"/>
      <c r="R1108" s="65"/>
      <c r="S1108" s="85"/>
    </row>
    <row r="1109" spans="1:19" s="188" customFormat="1" ht="11.1" customHeight="1" x14ac:dyDescent="0.25">
      <c r="A1109" s="59"/>
      <c r="B1109" s="225" t="s">
        <v>465</v>
      </c>
      <c r="C1109" s="226"/>
      <c r="D1109" s="56" t="s">
        <v>28</v>
      </c>
      <c r="E1109" s="57" t="s">
        <v>466</v>
      </c>
      <c r="F1109" s="57" t="s">
        <v>467</v>
      </c>
      <c r="G1109" s="57" t="s">
        <v>468</v>
      </c>
      <c r="H1109" s="57" t="s">
        <v>469</v>
      </c>
      <c r="I1109" s="57" t="s">
        <v>470</v>
      </c>
      <c r="J1109" s="57" t="s">
        <v>471</v>
      </c>
      <c r="K1109" s="57" t="s">
        <v>472</v>
      </c>
      <c r="L1109" s="57" t="s">
        <v>473</v>
      </c>
      <c r="M1109" s="57" t="s">
        <v>474</v>
      </c>
      <c r="N1109" s="57" t="s">
        <v>475</v>
      </c>
      <c r="O1109" s="57" t="s">
        <v>476</v>
      </c>
      <c r="P1109" s="57" t="s">
        <v>477</v>
      </c>
      <c r="Q1109" s="15"/>
      <c r="R1109" s="150" t="s">
        <v>41</v>
      </c>
      <c r="S1109" s="61"/>
    </row>
    <row r="1110" spans="1:19" s="188" customFormat="1" ht="11.1" customHeight="1" x14ac:dyDescent="0.25">
      <c r="A1110" s="59"/>
      <c r="B1110" s="227"/>
      <c r="C1110" s="228"/>
      <c r="D1110" s="56" t="s">
        <v>42</v>
      </c>
      <c r="E1110" s="60"/>
      <c r="F1110" s="60"/>
      <c r="G1110" s="60">
        <v>50</v>
      </c>
      <c r="H1110" s="60">
        <v>40</v>
      </c>
      <c r="I1110" s="60">
        <v>40</v>
      </c>
      <c r="J1110" s="60">
        <v>45</v>
      </c>
      <c r="K1110" s="60">
        <v>45</v>
      </c>
      <c r="L1110" s="60">
        <v>30</v>
      </c>
      <c r="M1110" s="60">
        <v>40</v>
      </c>
      <c r="N1110" s="60">
        <v>30</v>
      </c>
      <c r="O1110" s="60">
        <v>40</v>
      </c>
      <c r="P1110" s="60">
        <v>40</v>
      </c>
      <c r="Q1110" s="15"/>
      <c r="R1110" s="60">
        <f>AVERAGE(E1110:P1110)</f>
        <v>40</v>
      </c>
      <c r="S1110" s="61" t="s">
        <v>43</v>
      </c>
    </row>
    <row r="1111" spans="1:19" s="188" customFormat="1" ht="11.1" customHeight="1" x14ac:dyDescent="0.25">
      <c r="A1111" s="59"/>
      <c r="B1111" s="229"/>
      <c r="C1111" s="230"/>
      <c r="D1111" s="56" t="s">
        <v>44</v>
      </c>
      <c r="E1111" s="62" t="s">
        <v>45</v>
      </c>
      <c r="F1111" s="62" t="s">
        <v>45</v>
      </c>
      <c r="G1111" s="62" t="s">
        <v>121</v>
      </c>
      <c r="H1111" s="62" t="s">
        <v>83</v>
      </c>
      <c r="I1111" s="62" t="s">
        <v>83</v>
      </c>
      <c r="J1111" s="63" t="s">
        <v>83</v>
      </c>
      <c r="K1111" s="62" t="s">
        <v>293</v>
      </c>
      <c r="L1111" s="63" t="s">
        <v>121</v>
      </c>
      <c r="M1111" s="63" t="s">
        <v>83</v>
      </c>
      <c r="N1111" s="63" t="s">
        <v>83</v>
      </c>
      <c r="O1111" s="63" t="s">
        <v>83</v>
      </c>
      <c r="P1111" s="63" t="s">
        <v>293</v>
      </c>
      <c r="Q1111" s="64"/>
      <c r="R1111" s="60">
        <f>AVERAGE(E1110:J1110)</f>
        <v>43.75</v>
      </c>
      <c r="S1111" s="61" t="s">
        <v>46</v>
      </c>
    </row>
    <row r="1112" spans="1:19" s="185" customFormat="1" ht="11.1" customHeight="1" x14ac:dyDescent="0.25">
      <c r="A1112" s="59"/>
      <c r="B1112" s="182"/>
      <c r="C1112" s="182"/>
      <c r="D1112" s="59"/>
      <c r="E1112" s="82"/>
      <c r="F1112" s="82"/>
      <c r="G1112" s="82"/>
      <c r="H1112" s="82"/>
      <c r="I1112" s="82"/>
      <c r="J1112" s="83"/>
      <c r="K1112" s="82"/>
      <c r="L1112" s="82"/>
      <c r="M1112" s="82"/>
      <c r="N1112" s="82"/>
      <c r="O1112" s="82"/>
      <c r="P1112" s="82"/>
      <c r="Q1112" s="81"/>
      <c r="R1112" s="65"/>
      <c r="S1112" s="85"/>
    </row>
    <row r="1114" spans="1:19" ht="20.100000000000001" customHeight="1" x14ac:dyDescent="0.25">
      <c r="A1114" s="198" t="s">
        <v>357</v>
      </c>
      <c r="B1114" s="198"/>
      <c r="C1114" s="198"/>
      <c r="D1114" s="198"/>
      <c r="E1114" s="153"/>
      <c r="F1114" s="153"/>
      <c r="H1114" s="153"/>
      <c r="I1114" s="153"/>
      <c r="J1114" s="153"/>
      <c r="K1114" s="153"/>
      <c r="N1114" s="153"/>
      <c r="O1114" s="153"/>
      <c r="P1114" s="153"/>
      <c r="Q1114" s="153"/>
      <c r="R1114" s="153"/>
      <c r="S1114" s="153"/>
    </row>
    <row r="1115" spans="1:19" ht="15" customHeight="1" x14ac:dyDescent="0.25">
      <c r="A1115" s="215" t="s">
        <v>351</v>
      </c>
      <c r="B1115" s="215"/>
      <c r="C1115" s="153"/>
      <c r="D1115" s="14" t="s">
        <v>26</v>
      </c>
      <c r="E1115" s="153"/>
      <c r="F1115" s="153"/>
      <c r="H1115" s="153"/>
      <c r="I1115" s="153"/>
      <c r="J1115" s="153"/>
      <c r="K1115" s="153"/>
      <c r="N1115" s="153"/>
      <c r="O1115" s="153"/>
      <c r="P1115" s="153"/>
      <c r="Q1115" s="153"/>
      <c r="R1115" s="153"/>
      <c r="S1115" s="153"/>
    </row>
    <row r="1116" spans="1:19" ht="11.1" customHeight="1" x14ac:dyDescent="0.25">
      <c r="A1116" s="153"/>
      <c r="B1116" s="153"/>
      <c r="C1116" s="153"/>
      <c r="D1116" s="153"/>
      <c r="E1116" s="153"/>
      <c r="F1116" s="153"/>
      <c r="H1116" s="153"/>
      <c r="I1116" s="153"/>
      <c r="J1116" s="153"/>
      <c r="K1116" s="153"/>
      <c r="N1116" s="153"/>
      <c r="O1116" s="153"/>
      <c r="P1116" s="153"/>
      <c r="Q1116" s="153"/>
      <c r="R1116" s="153"/>
      <c r="S1116" s="153"/>
    </row>
    <row r="1117" spans="1:19" ht="11.1" customHeight="1" x14ac:dyDescent="0.25">
      <c r="A1117" s="55"/>
      <c r="B1117" s="225" t="s">
        <v>116</v>
      </c>
      <c r="C1117" s="226"/>
      <c r="D1117" s="56" t="s">
        <v>28</v>
      </c>
      <c r="E1117" s="57" t="s">
        <v>29</v>
      </c>
      <c r="F1117" s="57" t="s">
        <v>30</v>
      </c>
      <c r="G1117" s="57" t="s">
        <v>31</v>
      </c>
      <c r="H1117" s="57" t="s">
        <v>32</v>
      </c>
      <c r="I1117" s="57" t="s">
        <v>33</v>
      </c>
      <c r="J1117" s="57" t="s">
        <v>34</v>
      </c>
      <c r="K1117" s="57" t="s">
        <v>35</v>
      </c>
      <c r="L1117" s="57" t="s">
        <v>36</v>
      </c>
      <c r="M1117" s="57" t="s">
        <v>37</v>
      </c>
      <c r="N1117" s="57" t="s">
        <v>38</v>
      </c>
      <c r="O1117" s="57" t="s">
        <v>39</v>
      </c>
      <c r="P1117" s="57" t="s">
        <v>40</v>
      </c>
      <c r="Q1117" s="15"/>
      <c r="R1117" s="57" t="s">
        <v>41</v>
      </c>
      <c r="S1117" s="58"/>
    </row>
    <row r="1118" spans="1:19" ht="11.1" customHeight="1" x14ac:dyDescent="0.25">
      <c r="A1118" s="59"/>
      <c r="B1118" s="227"/>
      <c r="C1118" s="228"/>
      <c r="D1118" s="56" t="s">
        <v>42</v>
      </c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>
        <v>110</v>
      </c>
      <c r="P1118" s="60">
        <v>120</v>
      </c>
      <c r="Q1118" s="15"/>
      <c r="R1118" s="60">
        <f>AVERAGE(E1118:P1118)</f>
        <v>115</v>
      </c>
      <c r="S1118" s="61" t="s">
        <v>43</v>
      </c>
    </row>
    <row r="1119" spans="1:19" ht="11.1" customHeight="1" x14ac:dyDescent="0.25">
      <c r="A1119" s="59"/>
      <c r="B1119" s="229"/>
      <c r="C1119" s="230"/>
      <c r="D1119" s="56" t="s">
        <v>44</v>
      </c>
      <c r="E1119" s="232" t="s">
        <v>371</v>
      </c>
      <c r="F1119" s="233"/>
      <c r="G1119" s="233"/>
      <c r="H1119" s="233"/>
      <c r="I1119" s="233"/>
      <c r="J1119" s="233"/>
      <c r="K1119" s="233"/>
      <c r="L1119" s="233"/>
      <c r="M1119" s="233"/>
      <c r="N1119" s="234"/>
      <c r="O1119" s="63"/>
      <c r="P1119" s="63"/>
      <c r="Q1119" s="64"/>
      <c r="R1119" s="60" t="s">
        <v>16</v>
      </c>
      <c r="S1119" s="61" t="s">
        <v>46</v>
      </c>
    </row>
    <row r="1120" spans="1:19" ht="11.1" customHeight="1" x14ac:dyDescent="0.25">
      <c r="A1120" s="59"/>
      <c r="B1120" s="59"/>
      <c r="C1120" s="59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15"/>
      <c r="P1120" s="15"/>
      <c r="Q1120" s="15"/>
      <c r="R1120" s="15"/>
      <c r="S1120" s="54"/>
    </row>
    <row r="1121" spans="1:19" ht="11.1" customHeight="1" x14ac:dyDescent="0.25">
      <c r="A1121" s="55"/>
      <c r="B1121" s="225" t="s">
        <v>117</v>
      </c>
      <c r="C1121" s="226"/>
      <c r="D1121" s="56" t="s">
        <v>28</v>
      </c>
      <c r="E1121" s="57" t="s">
        <v>47</v>
      </c>
      <c r="F1121" s="57" t="s">
        <v>48</v>
      </c>
      <c r="G1121" s="57" t="s">
        <v>49</v>
      </c>
      <c r="H1121" s="57" t="s">
        <v>50</v>
      </c>
      <c r="I1121" s="57" t="s">
        <v>51</v>
      </c>
      <c r="J1121" s="57" t="s">
        <v>52</v>
      </c>
      <c r="K1121" s="57" t="s">
        <v>53</v>
      </c>
      <c r="L1121" s="57" t="s">
        <v>54</v>
      </c>
      <c r="M1121" s="57" t="s">
        <v>55</v>
      </c>
      <c r="N1121" s="57" t="s">
        <v>56</v>
      </c>
      <c r="O1121" s="57" t="s">
        <v>57</v>
      </c>
      <c r="P1121" s="57" t="s">
        <v>58</v>
      </c>
      <c r="Q1121" s="15"/>
      <c r="R1121" s="57" t="s">
        <v>41</v>
      </c>
      <c r="S1121" s="58"/>
    </row>
    <row r="1122" spans="1:19" ht="11.1" customHeight="1" x14ac:dyDescent="0.25">
      <c r="A1122" s="59"/>
      <c r="B1122" s="227"/>
      <c r="C1122" s="228"/>
      <c r="D1122" s="56" t="s">
        <v>42</v>
      </c>
      <c r="E1122" s="60">
        <v>70</v>
      </c>
      <c r="F1122" s="60">
        <v>30</v>
      </c>
      <c r="G1122" s="60">
        <v>55</v>
      </c>
      <c r="H1122" s="60">
        <v>60</v>
      </c>
      <c r="I1122" s="60">
        <v>140</v>
      </c>
      <c r="J1122" s="60">
        <v>150</v>
      </c>
      <c r="K1122" s="60">
        <v>110</v>
      </c>
      <c r="L1122" s="60">
        <v>100</v>
      </c>
      <c r="M1122" s="60">
        <v>90</v>
      </c>
      <c r="N1122" s="60">
        <v>95</v>
      </c>
      <c r="O1122" s="60">
        <v>40</v>
      </c>
      <c r="P1122" s="60"/>
      <c r="Q1122" s="15"/>
      <c r="R1122" s="60">
        <f>AVERAGE(E1122:P1122)</f>
        <v>85.454545454545453</v>
      </c>
      <c r="S1122" s="61" t="s">
        <v>43</v>
      </c>
    </row>
    <row r="1123" spans="1:19" ht="11.1" customHeight="1" x14ac:dyDescent="0.25">
      <c r="A1123" s="59"/>
      <c r="B1123" s="229"/>
      <c r="C1123" s="230"/>
      <c r="D1123" s="56" t="s">
        <v>44</v>
      </c>
      <c r="E1123" s="62"/>
      <c r="F1123" s="62"/>
      <c r="G1123" s="62"/>
      <c r="H1123" s="62"/>
      <c r="I1123" s="62"/>
      <c r="J1123" s="63"/>
      <c r="K1123" s="63"/>
      <c r="L1123" s="63"/>
      <c r="M1123" s="63"/>
      <c r="N1123" s="63"/>
      <c r="O1123" s="63"/>
      <c r="P1123" s="63" t="s">
        <v>45</v>
      </c>
      <c r="Q1123" s="64"/>
      <c r="R1123" s="60">
        <f>AVERAGE(E1122:J1122)</f>
        <v>84.166666666666671</v>
      </c>
      <c r="S1123" s="61" t="s">
        <v>46</v>
      </c>
    </row>
    <row r="1124" spans="1:19" ht="11.1" customHeight="1" x14ac:dyDescent="0.25">
      <c r="A1124" s="59"/>
      <c r="B1124" s="52"/>
      <c r="C1124" s="15"/>
      <c r="D1124" s="66"/>
      <c r="E1124" s="66"/>
      <c r="F1124" s="66"/>
      <c r="G1124" s="61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54"/>
    </row>
    <row r="1125" spans="1:19" ht="11.1" customHeight="1" x14ac:dyDescent="0.25">
      <c r="A1125" s="55"/>
      <c r="B1125" s="225" t="s">
        <v>118</v>
      </c>
      <c r="C1125" s="226"/>
      <c r="D1125" s="56" t="s">
        <v>28</v>
      </c>
      <c r="E1125" s="57" t="s">
        <v>60</v>
      </c>
      <c r="F1125" s="57" t="s">
        <v>61</v>
      </c>
      <c r="G1125" s="57" t="s">
        <v>62</v>
      </c>
      <c r="H1125" s="57" t="s">
        <v>63</v>
      </c>
      <c r="I1125" s="57" t="s">
        <v>64</v>
      </c>
      <c r="J1125" s="57" t="s">
        <v>65</v>
      </c>
      <c r="K1125" s="57" t="s">
        <v>66</v>
      </c>
      <c r="L1125" s="57" t="s">
        <v>67</v>
      </c>
      <c r="M1125" s="57" t="s">
        <v>68</v>
      </c>
      <c r="N1125" s="57" t="s">
        <v>56</v>
      </c>
      <c r="O1125" s="57" t="s">
        <v>69</v>
      </c>
      <c r="P1125" s="57" t="s">
        <v>70</v>
      </c>
      <c r="Q1125" s="15"/>
      <c r="R1125" s="57" t="s">
        <v>41</v>
      </c>
      <c r="S1125" s="58"/>
    </row>
    <row r="1126" spans="1:19" ht="11.1" customHeight="1" x14ac:dyDescent="0.25">
      <c r="A1126" s="59"/>
      <c r="B1126" s="227"/>
      <c r="C1126" s="228"/>
      <c r="D1126" s="56" t="s">
        <v>42</v>
      </c>
      <c r="E1126" s="60">
        <v>90</v>
      </c>
      <c r="F1126" s="60">
        <v>110</v>
      </c>
      <c r="G1126" s="60">
        <v>110</v>
      </c>
      <c r="H1126" s="60">
        <v>40</v>
      </c>
      <c r="I1126" s="60">
        <v>35</v>
      </c>
      <c r="J1126" s="60">
        <v>115</v>
      </c>
      <c r="K1126" s="60">
        <v>40</v>
      </c>
      <c r="L1126" s="60">
        <v>55</v>
      </c>
      <c r="M1126" s="60">
        <v>10</v>
      </c>
      <c r="N1126" s="60">
        <v>60</v>
      </c>
      <c r="O1126" s="60">
        <v>20</v>
      </c>
      <c r="P1126" s="60">
        <v>90</v>
      </c>
      <c r="Q1126" s="15"/>
      <c r="R1126" s="60">
        <f>AVERAGE(E1126:P1126)</f>
        <v>64.583333333333329</v>
      </c>
      <c r="S1126" s="61" t="s">
        <v>43</v>
      </c>
    </row>
    <row r="1127" spans="1:19" ht="11.1" customHeight="1" x14ac:dyDescent="0.25">
      <c r="A1127" s="59"/>
      <c r="B1127" s="229"/>
      <c r="C1127" s="230"/>
      <c r="D1127" s="56" t="s">
        <v>44</v>
      </c>
      <c r="E1127" s="62"/>
      <c r="F1127" s="62"/>
      <c r="G1127" s="62"/>
      <c r="H1127" s="62"/>
      <c r="I1127" s="62"/>
      <c r="J1127" s="63"/>
      <c r="K1127" s="63"/>
      <c r="L1127" s="63"/>
      <c r="M1127" s="63"/>
      <c r="N1127" s="63"/>
      <c r="O1127" s="63"/>
      <c r="P1127" s="63"/>
      <c r="Q1127" s="64"/>
      <c r="R1127" s="60">
        <f>AVERAGE(E1126:J1126)</f>
        <v>83.333333333333329</v>
      </c>
      <c r="S1127" s="61" t="s">
        <v>46</v>
      </c>
    </row>
    <row r="1128" spans="1:19" ht="11.1" customHeight="1" x14ac:dyDescent="0.25">
      <c r="A1128" s="59"/>
      <c r="B1128" s="55"/>
      <c r="C1128" s="59"/>
      <c r="D1128" s="59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59"/>
      <c r="R1128" s="59"/>
      <c r="S1128" s="59"/>
    </row>
    <row r="1129" spans="1:19" ht="11.1" customHeight="1" x14ac:dyDescent="0.25">
      <c r="A1129" s="55"/>
      <c r="B1129" s="225" t="s">
        <v>119</v>
      </c>
      <c r="C1129" s="226"/>
      <c r="D1129" s="56" t="s">
        <v>28</v>
      </c>
      <c r="E1129" s="57" t="s">
        <v>71</v>
      </c>
      <c r="F1129" s="57" t="s">
        <v>72</v>
      </c>
      <c r="G1129" s="57" t="s">
        <v>73</v>
      </c>
      <c r="H1129" s="57" t="s">
        <v>74</v>
      </c>
      <c r="I1129" s="57" t="s">
        <v>75</v>
      </c>
      <c r="J1129" s="57" t="s">
        <v>76</v>
      </c>
      <c r="K1129" s="57" t="s">
        <v>77</v>
      </c>
      <c r="L1129" s="57" t="s">
        <v>78</v>
      </c>
      <c r="M1129" s="57" t="s">
        <v>79</v>
      </c>
      <c r="N1129" s="57" t="s">
        <v>80</v>
      </c>
      <c r="O1129" s="57" t="s">
        <v>81</v>
      </c>
      <c r="P1129" s="57" t="s">
        <v>82</v>
      </c>
      <c r="Q1129" s="15"/>
      <c r="R1129" s="57" t="s">
        <v>41</v>
      </c>
      <c r="S1129" s="58"/>
    </row>
    <row r="1130" spans="1:19" ht="11.1" customHeight="1" x14ac:dyDescent="0.25">
      <c r="A1130" s="59"/>
      <c r="B1130" s="227"/>
      <c r="C1130" s="228"/>
      <c r="D1130" s="56" t="s">
        <v>42</v>
      </c>
      <c r="E1130" s="60">
        <v>110</v>
      </c>
      <c r="F1130" s="60">
        <v>120</v>
      </c>
      <c r="G1130" s="60">
        <v>130</v>
      </c>
      <c r="H1130" s="60">
        <v>110</v>
      </c>
      <c r="I1130" s="60">
        <v>70</v>
      </c>
      <c r="J1130" s="60">
        <v>80</v>
      </c>
      <c r="K1130" s="60">
        <v>30</v>
      </c>
      <c r="L1130" s="60">
        <v>25</v>
      </c>
      <c r="M1130" s="60">
        <v>40</v>
      </c>
      <c r="N1130" s="60">
        <v>60</v>
      </c>
      <c r="O1130" s="60">
        <v>70</v>
      </c>
      <c r="P1130" s="60">
        <v>60</v>
      </c>
      <c r="Q1130" s="15"/>
      <c r="R1130" s="60">
        <f>AVERAGE(E1130:P1130)</f>
        <v>75.416666666666671</v>
      </c>
      <c r="S1130" s="61" t="s">
        <v>43</v>
      </c>
    </row>
    <row r="1131" spans="1:19" ht="11.1" customHeight="1" x14ac:dyDescent="0.25">
      <c r="A1131" s="59"/>
      <c r="B1131" s="229"/>
      <c r="C1131" s="230"/>
      <c r="D1131" s="56" t="s">
        <v>44</v>
      </c>
      <c r="E1131" s="62"/>
      <c r="F1131" s="62"/>
      <c r="G1131" s="62"/>
      <c r="H1131" s="62"/>
      <c r="I1131" s="62"/>
      <c r="J1131" s="63" t="s">
        <v>16</v>
      </c>
      <c r="K1131" s="63" t="s">
        <v>98</v>
      </c>
      <c r="L1131" s="63" t="s">
        <v>98</v>
      </c>
      <c r="M1131" s="63" t="s">
        <v>98</v>
      </c>
      <c r="N1131" s="63" t="s">
        <v>83</v>
      </c>
      <c r="O1131" s="63" t="s">
        <v>16</v>
      </c>
      <c r="P1131" s="63" t="s">
        <v>16</v>
      </c>
      <c r="Q1131" s="64"/>
      <c r="R1131" s="60">
        <f>AVERAGE(E1130:J1130)</f>
        <v>103.33333333333333</v>
      </c>
      <c r="S1131" s="61" t="s">
        <v>46</v>
      </c>
    </row>
    <row r="1132" spans="1:19" ht="11.1" customHeight="1" x14ac:dyDescent="0.25">
      <c r="A1132" s="59"/>
      <c r="B1132" s="55"/>
      <c r="C1132" s="59"/>
      <c r="D1132" s="59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59"/>
      <c r="R1132" s="59"/>
      <c r="S1132" s="59"/>
    </row>
    <row r="1133" spans="1:19" ht="11.1" customHeight="1" x14ac:dyDescent="0.25">
      <c r="A1133" s="55"/>
      <c r="B1133" s="225" t="s">
        <v>122</v>
      </c>
      <c r="C1133" s="226"/>
      <c r="D1133" s="56" t="s">
        <v>28</v>
      </c>
      <c r="E1133" s="57" t="s">
        <v>85</v>
      </c>
      <c r="F1133" s="57" t="s">
        <v>86</v>
      </c>
      <c r="G1133" s="57" t="s">
        <v>87</v>
      </c>
      <c r="H1133" s="57" t="s">
        <v>88</v>
      </c>
      <c r="I1133" s="57" t="s">
        <v>89</v>
      </c>
      <c r="J1133" s="57" t="s">
        <v>90</v>
      </c>
      <c r="K1133" s="57" t="s">
        <v>91</v>
      </c>
      <c r="L1133" s="57" t="s">
        <v>92</v>
      </c>
      <c r="M1133" s="57" t="s">
        <v>93</v>
      </c>
      <c r="N1133" s="57" t="s">
        <v>94</v>
      </c>
      <c r="O1133" s="57" t="s">
        <v>95</v>
      </c>
      <c r="P1133" s="57" t="s">
        <v>96</v>
      </c>
      <c r="Q1133" s="15"/>
      <c r="R1133" s="57" t="s">
        <v>41</v>
      </c>
      <c r="S1133" s="58"/>
    </row>
    <row r="1134" spans="1:19" ht="11.1" customHeight="1" x14ac:dyDescent="0.25">
      <c r="A1134" s="59"/>
      <c r="B1134" s="227"/>
      <c r="C1134" s="228"/>
      <c r="D1134" s="56" t="s">
        <v>42</v>
      </c>
      <c r="E1134" s="60">
        <v>100</v>
      </c>
      <c r="F1134" s="60">
        <v>70</v>
      </c>
      <c r="G1134" s="60">
        <v>100</v>
      </c>
      <c r="H1134" s="60">
        <v>30</v>
      </c>
      <c r="I1134" s="60">
        <v>40</v>
      </c>
      <c r="J1134" s="60">
        <v>40</v>
      </c>
      <c r="K1134" s="60">
        <v>50</v>
      </c>
      <c r="L1134" s="60">
        <v>45</v>
      </c>
      <c r="M1134" s="60">
        <v>40</v>
      </c>
      <c r="N1134" s="60">
        <v>100</v>
      </c>
      <c r="O1134" s="60">
        <v>70</v>
      </c>
      <c r="P1134" s="60">
        <v>50</v>
      </c>
      <c r="Q1134" s="15"/>
      <c r="R1134" s="60">
        <f>AVERAGE(E1134:P1134)</f>
        <v>61.25</v>
      </c>
      <c r="S1134" s="61" t="s">
        <v>43</v>
      </c>
    </row>
    <row r="1135" spans="1:19" ht="11.1" customHeight="1" x14ac:dyDescent="0.25">
      <c r="A1135" s="59"/>
      <c r="B1135" s="229"/>
      <c r="C1135" s="230"/>
      <c r="D1135" s="56" t="s">
        <v>44</v>
      </c>
      <c r="E1135" s="62" t="s">
        <v>149</v>
      </c>
      <c r="F1135" s="62" t="s">
        <v>149</v>
      </c>
      <c r="G1135" s="62" t="s">
        <v>149</v>
      </c>
      <c r="H1135" s="62" t="s">
        <v>170</v>
      </c>
      <c r="I1135" s="62" t="s">
        <v>170</v>
      </c>
      <c r="J1135" s="63" t="s">
        <v>83</v>
      </c>
      <c r="K1135" s="63" t="s">
        <v>171</v>
      </c>
      <c r="L1135" s="63" t="s">
        <v>83</v>
      </c>
      <c r="M1135" s="63" t="s">
        <v>83</v>
      </c>
      <c r="N1135" s="63" t="s">
        <v>149</v>
      </c>
      <c r="O1135" s="63" t="s">
        <v>149</v>
      </c>
      <c r="P1135" s="63" t="s">
        <v>121</v>
      </c>
      <c r="Q1135" s="64"/>
      <c r="R1135" s="60">
        <f>AVERAGE(E1134:J1134)</f>
        <v>63.333333333333336</v>
      </c>
      <c r="S1135" s="61" t="s">
        <v>46</v>
      </c>
    </row>
    <row r="1136" spans="1:19" ht="11.1" customHeight="1" x14ac:dyDescent="0.25">
      <c r="A1136" s="59"/>
      <c r="B1136" s="15"/>
      <c r="C1136" s="15"/>
      <c r="D1136" s="15"/>
      <c r="E1136" s="15"/>
      <c r="F1136" s="15"/>
      <c r="G1136" s="161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</row>
    <row r="1137" spans="1:19" ht="11.1" customHeight="1" x14ac:dyDescent="0.25">
      <c r="A1137" s="55"/>
      <c r="B1137" s="225" t="s">
        <v>128</v>
      </c>
      <c r="C1137" s="226"/>
      <c r="D1137" s="56" t="s">
        <v>28</v>
      </c>
      <c r="E1137" s="57" t="s">
        <v>124</v>
      </c>
      <c r="F1137" s="57" t="s">
        <v>125</v>
      </c>
      <c r="G1137" s="57" t="s">
        <v>126</v>
      </c>
      <c r="H1137" s="57" t="s">
        <v>127</v>
      </c>
      <c r="I1137" s="57" t="s">
        <v>129</v>
      </c>
      <c r="J1137" s="57" t="s">
        <v>130</v>
      </c>
      <c r="K1137" s="57" t="s">
        <v>131</v>
      </c>
      <c r="L1137" s="57" t="s">
        <v>132</v>
      </c>
      <c r="M1137" s="57" t="s">
        <v>133</v>
      </c>
      <c r="N1137" s="57" t="s">
        <v>134</v>
      </c>
      <c r="O1137" s="57" t="s">
        <v>135</v>
      </c>
      <c r="P1137" s="57" t="s">
        <v>136</v>
      </c>
      <c r="Q1137" s="15"/>
      <c r="R1137" s="57" t="s">
        <v>41</v>
      </c>
      <c r="S1137" s="58"/>
    </row>
    <row r="1138" spans="1:19" ht="11.1" customHeight="1" x14ac:dyDescent="0.25">
      <c r="A1138" s="59"/>
      <c r="B1138" s="227"/>
      <c r="C1138" s="228"/>
      <c r="D1138" s="56" t="s">
        <v>42</v>
      </c>
      <c r="E1138" s="60">
        <v>175</v>
      </c>
      <c r="F1138" s="62">
        <v>150</v>
      </c>
      <c r="G1138" s="60">
        <v>160</v>
      </c>
      <c r="H1138" s="60">
        <v>50</v>
      </c>
      <c r="I1138" s="60">
        <v>50</v>
      </c>
      <c r="J1138" s="60">
        <v>38</v>
      </c>
      <c r="K1138" s="60">
        <v>50</v>
      </c>
      <c r="L1138" s="60">
        <v>35</v>
      </c>
      <c r="M1138" s="60">
        <v>30</v>
      </c>
      <c r="N1138" s="60">
        <v>35</v>
      </c>
      <c r="O1138" s="60">
        <v>100</v>
      </c>
      <c r="P1138" s="60">
        <v>90</v>
      </c>
      <c r="Q1138" s="15"/>
      <c r="R1138" s="60">
        <f>AVERAGE(E1138:P1138)</f>
        <v>80.25</v>
      </c>
      <c r="S1138" s="61" t="s">
        <v>43</v>
      </c>
    </row>
    <row r="1139" spans="1:19" ht="11.1" customHeight="1" x14ac:dyDescent="0.25">
      <c r="A1139" s="59"/>
      <c r="B1139" s="229"/>
      <c r="C1139" s="230"/>
      <c r="D1139" s="56" t="s">
        <v>44</v>
      </c>
      <c r="E1139" s="62" t="s">
        <v>177</v>
      </c>
      <c r="F1139" s="62" t="s">
        <v>121</v>
      </c>
      <c r="G1139" s="62" t="s">
        <v>16</v>
      </c>
      <c r="H1139" s="62" t="s">
        <v>289</v>
      </c>
      <c r="I1139" s="63" t="s">
        <v>202</v>
      </c>
      <c r="J1139" s="63" t="s">
        <v>202</v>
      </c>
      <c r="K1139" s="62" t="s">
        <v>121</v>
      </c>
      <c r="L1139" s="62" t="s">
        <v>121</v>
      </c>
      <c r="M1139" s="62" t="s">
        <v>121</v>
      </c>
      <c r="N1139" s="63" t="s">
        <v>83</v>
      </c>
      <c r="O1139" s="63" t="s">
        <v>83</v>
      </c>
      <c r="P1139" s="63" t="s">
        <v>289</v>
      </c>
      <c r="Q1139" s="64"/>
      <c r="R1139" s="60">
        <f>AVERAGE(E1138:J1138)</f>
        <v>103.83333333333333</v>
      </c>
      <c r="S1139" s="61" t="s">
        <v>46</v>
      </c>
    </row>
    <row r="1140" spans="1:19" ht="11.1" customHeight="1" x14ac:dyDescent="0.25">
      <c r="A1140" s="59"/>
      <c r="B1140" s="15"/>
      <c r="C1140" s="15"/>
      <c r="D1140" s="15"/>
      <c r="E1140" s="15"/>
      <c r="F1140" s="15"/>
      <c r="G1140" s="161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</row>
    <row r="1141" spans="1:19" ht="11.1" customHeight="1" x14ac:dyDescent="0.25">
      <c r="A1141" s="55"/>
      <c r="B1141" s="225" t="s">
        <v>295</v>
      </c>
      <c r="C1141" s="226"/>
      <c r="D1141" s="56" t="s">
        <v>28</v>
      </c>
      <c r="E1141" s="57" t="s">
        <v>296</v>
      </c>
      <c r="F1141" s="57" t="s">
        <v>297</v>
      </c>
      <c r="G1141" s="57" t="s">
        <v>298</v>
      </c>
      <c r="H1141" s="57" t="s">
        <v>299</v>
      </c>
      <c r="I1141" s="57" t="s">
        <v>300</v>
      </c>
      <c r="J1141" s="57" t="s">
        <v>301</v>
      </c>
      <c r="K1141" s="57" t="s">
        <v>302</v>
      </c>
      <c r="L1141" s="57" t="s">
        <v>303</v>
      </c>
      <c r="M1141" s="57" t="s">
        <v>304</v>
      </c>
      <c r="N1141" s="57" t="s">
        <v>305</v>
      </c>
      <c r="O1141" s="57" t="s">
        <v>306</v>
      </c>
      <c r="P1141" s="57" t="s">
        <v>307</v>
      </c>
      <c r="Q1141" s="15"/>
      <c r="R1141" s="57" t="s">
        <v>41</v>
      </c>
      <c r="S1141" s="58"/>
    </row>
    <row r="1142" spans="1:19" ht="11.1" customHeight="1" x14ac:dyDescent="0.25">
      <c r="A1142" s="59"/>
      <c r="B1142" s="227"/>
      <c r="C1142" s="228"/>
      <c r="D1142" s="56" t="s">
        <v>42</v>
      </c>
      <c r="E1142" s="60">
        <v>80</v>
      </c>
      <c r="F1142" s="60">
        <v>200</v>
      </c>
      <c r="G1142" s="60">
        <v>70</v>
      </c>
      <c r="H1142" s="60">
        <v>60</v>
      </c>
      <c r="I1142" s="60">
        <v>60</v>
      </c>
      <c r="J1142" s="60">
        <v>45</v>
      </c>
      <c r="K1142" s="60">
        <v>40</v>
      </c>
      <c r="L1142" s="60">
        <v>50</v>
      </c>
      <c r="M1142" s="60">
        <v>60</v>
      </c>
      <c r="N1142" s="60">
        <v>35</v>
      </c>
      <c r="O1142" s="60">
        <v>100</v>
      </c>
      <c r="P1142" s="60">
        <v>60</v>
      </c>
      <c r="Q1142" s="15"/>
      <c r="R1142" s="60">
        <f>AVERAGE(E1142:P1142)</f>
        <v>71.666666666666671</v>
      </c>
      <c r="S1142" s="61" t="s">
        <v>43</v>
      </c>
    </row>
    <row r="1143" spans="1:19" ht="11.1" customHeight="1" x14ac:dyDescent="0.25">
      <c r="A1143" s="59"/>
      <c r="B1143" s="229"/>
      <c r="C1143" s="230"/>
      <c r="D1143" s="56" t="s">
        <v>44</v>
      </c>
      <c r="E1143" s="62" t="s">
        <v>121</v>
      </c>
      <c r="F1143" s="62" t="s">
        <v>121</v>
      </c>
      <c r="G1143" s="62" t="s">
        <v>121</v>
      </c>
      <c r="H1143" s="62" t="s">
        <v>121</v>
      </c>
      <c r="I1143" s="62" t="s">
        <v>83</v>
      </c>
      <c r="J1143" s="63" t="s">
        <v>83</v>
      </c>
      <c r="K1143" s="62" t="s">
        <v>83</v>
      </c>
      <c r="L1143" s="62" t="s">
        <v>83</v>
      </c>
      <c r="M1143" s="62" t="s">
        <v>121</v>
      </c>
      <c r="N1143" s="62" t="s">
        <v>98</v>
      </c>
      <c r="O1143" s="62" t="s">
        <v>121</v>
      </c>
      <c r="P1143" s="62" t="s">
        <v>121</v>
      </c>
      <c r="Q1143" s="64"/>
      <c r="R1143" s="60">
        <f>AVERAGE(E1142:J1142)</f>
        <v>85.833333333333329</v>
      </c>
      <c r="S1143" s="61" t="s">
        <v>46</v>
      </c>
    </row>
    <row r="1144" spans="1:19" s="178" customFormat="1" ht="11.1" customHeight="1" x14ac:dyDescent="0.25">
      <c r="A1144" s="59"/>
      <c r="B1144" s="15"/>
      <c r="C1144" s="15"/>
      <c r="D1144" s="15"/>
      <c r="E1144" s="15"/>
      <c r="F1144" s="15"/>
      <c r="G1144" s="161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</row>
    <row r="1145" spans="1:19" s="178" customFormat="1" ht="11.1" customHeight="1" x14ac:dyDescent="0.25">
      <c r="A1145" s="59"/>
      <c r="B1145" s="231" t="s">
        <v>408</v>
      </c>
      <c r="C1145" s="231"/>
      <c r="D1145" s="56" t="s">
        <v>28</v>
      </c>
      <c r="E1145" s="57" t="s">
        <v>411</v>
      </c>
      <c r="F1145" s="57" t="s">
        <v>412</v>
      </c>
      <c r="G1145" s="57" t="s">
        <v>413</v>
      </c>
      <c r="H1145" s="57" t="s">
        <v>414</v>
      </c>
      <c r="I1145" s="57" t="s">
        <v>415</v>
      </c>
      <c r="J1145" s="57" t="s">
        <v>416</v>
      </c>
      <c r="K1145" s="57" t="s">
        <v>417</v>
      </c>
      <c r="L1145" s="57" t="s">
        <v>418</v>
      </c>
      <c r="M1145" s="57" t="s">
        <v>419</v>
      </c>
      <c r="N1145" s="57" t="s">
        <v>420</v>
      </c>
      <c r="O1145" s="57" t="s">
        <v>421</v>
      </c>
      <c r="P1145" s="57" t="s">
        <v>422</v>
      </c>
      <c r="Q1145" s="15"/>
      <c r="R1145" s="150" t="s">
        <v>41</v>
      </c>
      <c r="S1145" s="58"/>
    </row>
    <row r="1146" spans="1:19" s="178" customFormat="1" ht="11.1" customHeight="1" x14ac:dyDescent="0.25">
      <c r="A1146" s="59"/>
      <c r="B1146" s="231"/>
      <c r="C1146" s="231"/>
      <c r="D1146" s="56" t="s">
        <v>42</v>
      </c>
      <c r="E1146" s="60">
        <v>65</v>
      </c>
      <c r="F1146" s="60">
        <v>150</v>
      </c>
      <c r="G1146" s="60">
        <v>95</v>
      </c>
      <c r="H1146" s="60">
        <v>50</v>
      </c>
      <c r="I1146" s="60">
        <v>25</v>
      </c>
      <c r="J1146" s="60">
        <v>40</v>
      </c>
      <c r="K1146" s="60">
        <v>35</v>
      </c>
      <c r="L1146" s="60">
        <v>45</v>
      </c>
      <c r="M1146" s="60">
        <v>50</v>
      </c>
      <c r="N1146" s="60">
        <v>60</v>
      </c>
      <c r="O1146" s="60">
        <v>70</v>
      </c>
      <c r="P1146" s="60">
        <v>100</v>
      </c>
      <c r="Q1146" s="15"/>
      <c r="R1146" s="60">
        <f>AVERAGE(E1146:P1146)</f>
        <v>65.416666666666671</v>
      </c>
      <c r="S1146" s="61" t="s">
        <v>43</v>
      </c>
    </row>
    <row r="1147" spans="1:19" s="178" customFormat="1" ht="11.1" customHeight="1" x14ac:dyDescent="0.25">
      <c r="A1147" s="59"/>
      <c r="B1147" s="231"/>
      <c r="C1147" s="231"/>
      <c r="D1147" s="56" t="s">
        <v>44</v>
      </c>
      <c r="E1147" s="62" t="s">
        <v>121</v>
      </c>
      <c r="F1147" s="62" t="s">
        <v>121</v>
      </c>
      <c r="G1147" s="62" t="s">
        <v>121</v>
      </c>
      <c r="H1147" s="62" t="s">
        <v>121</v>
      </c>
      <c r="I1147" s="62" t="s">
        <v>83</v>
      </c>
      <c r="J1147" s="63" t="s">
        <v>83</v>
      </c>
      <c r="K1147" s="62" t="s">
        <v>83</v>
      </c>
      <c r="L1147" s="62" t="s">
        <v>83</v>
      </c>
      <c r="M1147" s="62" t="s">
        <v>121</v>
      </c>
      <c r="N1147" s="62" t="s">
        <v>121</v>
      </c>
      <c r="O1147" s="62" t="s">
        <v>121</v>
      </c>
      <c r="P1147" s="62" t="s">
        <v>121</v>
      </c>
      <c r="Q1147" s="64"/>
      <c r="R1147" s="60">
        <f>AVERAGE(E1146:J1146)</f>
        <v>70.833333333333329</v>
      </c>
      <c r="S1147" s="61" t="s">
        <v>46</v>
      </c>
    </row>
    <row r="1148" spans="1:19" s="185" customFormat="1" ht="11.1" customHeight="1" x14ac:dyDescent="0.25">
      <c r="A1148" s="59"/>
      <c r="B1148" s="182"/>
      <c r="C1148" s="182"/>
      <c r="D1148" s="59"/>
      <c r="E1148" s="82"/>
      <c r="F1148" s="82"/>
      <c r="G1148" s="82"/>
      <c r="H1148" s="82"/>
      <c r="I1148" s="82"/>
      <c r="J1148" s="83"/>
      <c r="K1148" s="82"/>
      <c r="L1148" s="82"/>
      <c r="M1148" s="82"/>
      <c r="N1148" s="82"/>
      <c r="O1148" s="82"/>
      <c r="P1148" s="82"/>
      <c r="Q1148" s="81"/>
      <c r="R1148" s="65"/>
      <c r="S1148" s="85"/>
    </row>
    <row r="1149" spans="1:19" s="181" customFormat="1" ht="11.1" customHeight="1" x14ac:dyDescent="0.25">
      <c r="A1149" s="59"/>
      <c r="B1149" s="225" t="s">
        <v>446</v>
      </c>
      <c r="C1149" s="226"/>
      <c r="D1149" s="56" t="s">
        <v>28</v>
      </c>
      <c r="E1149" s="57" t="s">
        <v>434</v>
      </c>
      <c r="F1149" s="57" t="s">
        <v>435</v>
      </c>
      <c r="G1149" s="57" t="s">
        <v>436</v>
      </c>
      <c r="H1149" s="57" t="s">
        <v>437</v>
      </c>
      <c r="I1149" s="57" t="s">
        <v>438</v>
      </c>
      <c r="J1149" s="57" t="s">
        <v>439</v>
      </c>
      <c r="K1149" s="57" t="s">
        <v>440</v>
      </c>
      <c r="L1149" s="57" t="s">
        <v>441</v>
      </c>
      <c r="M1149" s="57" t="s">
        <v>442</v>
      </c>
      <c r="N1149" s="57" t="s">
        <v>443</v>
      </c>
      <c r="O1149" s="57" t="s">
        <v>444</v>
      </c>
      <c r="P1149" s="57" t="s">
        <v>445</v>
      </c>
      <c r="Q1149" s="15"/>
      <c r="R1149" s="150" t="s">
        <v>41</v>
      </c>
      <c r="S1149" s="61"/>
    </row>
    <row r="1150" spans="1:19" s="181" customFormat="1" ht="11.1" customHeight="1" x14ac:dyDescent="0.25">
      <c r="A1150" s="59"/>
      <c r="B1150" s="227"/>
      <c r="C1150" s="228"/>
      <c r="D1150" s="56" t="s">
        <v>42</v>
      </c>
      <c r="E1150" s="60">
        <v>45</v>
      </c>
      <c r="F1150" s="60">
        <v>80</v>
      </c>
      <c r="G1150" s="60">
        <v>150</v>
      </c>
      <c r="H1150" s="60">
        <v>100</v>
      </c>
      <c r="I1150" s="60">
        <v>80</v>
      </c>
      <c r="J1150" s="60">
        <v>80</v>
      </c>
      <c r="K1150" s="60">
        <v>80</v>
      </c>
      <c r="L1150" s="60">
        <v>50</v>
      </c>
      <c r="M1150" s="60">
        <v>60</v>
      </c>
      <c r="N1150" s="60">
        <v>60</v>
      </c>
      <c r="O1150" s="60">
        <v>150</v>
      </c>
      <c r="P1150" s="60">
        <v>70</v>
      </c>
      <c r="Q1150" s="15"/>
      <c r="R1150" s="60">
        <f>AVERAGE(E1150:P1150)</f>
        <v>83.75</v>
      </c>
      <c r="S1150" s="61" t="s">
        <v>43</v>
      </c>
    </row>
    <row r="1151" spans="1:19" s="181" customFormat="1" ht="11.1" customHeight="1" x14ac:dyDescent="0.25">
      <c r="A1151" s="59"/>
      <c r="B1151" s="229"/>
      <c r="C1151" s="230"/>
      <c r="D1151" s="56" t="s">
        <v>44</v>
      </c>
      <c r="E1151" s="62" t="s">
        <v>121</v>
      </c>
      <c r="F1151" s="62" t="s">
        <v>121</v>
      </c>
      <c r="G1151" s="62" t="s">
        <v>121</v>
      </c>
      <c r="H1151" s="62" t="s">
        <v>121</v>
      </c>
      <c r="I1151" s="62" t="s">
        <v>121</v>
      </c>
      <c r="J1151" s="63" t="s">
        <v>121</v>
      </c>
      <c r="K1151" s="62" t="s">
        <v>121</v>
      </c>
      <c r="L1151" s="63" t="s">
        <v>121</v>
      </c>
      <c r="M1151" s="63" t="s">
        <v>121</v>
      </c>
      <c r="N1151" s="63" t="s">
        <v>121</v>
      </c>
      <c r="O1151" s="63" t="s">
        <v>121</v>
      </c>
      <c r="P1151" s="63" t="s">
        <v>121</v>
      </c>
      <c r="Q1151" s="64"/>
      <c r="R1151" s="60">
        <f>AVERAGE(E1150:J1150)</f>
        <v>89.166666666666671</v>
      </c>
      <c r="S1151" s="61" t="s">
        <v>46</v>
      </c>
    </row>
    <row r="1152" spans="1:19" s="185" customFormat="1" ht="11.1" customHeight="1" x14ac:dyDescent="0.25">
      <c r="A1152" s="59"/>
      <c r="B1152" s="189"/>
      <c r="C1152" s="189"/>
      <c r="D1152" s="59"/>
      <c r="E1152" s="82"/>
      <c r="F1152" s="82"/>
      <c r="G1152" s="82"/>
      <c r="H1152" s="82"/>
      <c r="I1152" s="82"/>
      <c r="J1152" s="83"/>
      <c r="K1152" s="82"/>
      <c r="L1152" s="83"/>
      <c r="M1152" s="83"/>
      <c r="N1152" s="83"/>
      <c r="O1152" s="83"/>
      <c r="P1152" s="83"/>
      <c r="Q1152" s="81"/>
      <c r="R1152" s="65"/>
      <c r="S1152" s="85"/>
    </row>
    <row r="1153" spans="1:19" s="188" customFormat="1" ht="11.1" customHeight="1" x14ac:dyDescent="0.25">
      <c r="A1153" s="59"/>
      <c r="B1153" s="225" t="s">
        <v>465</v>
      </c>
      <c r="C1153" s="226"/>
      <c r="D1153" s="56" t="s">
        <v>28</v>
      </c>
      <c r="E1153" s="57" t="s">
        <v>466</v>
      </c>
      <c r="F1153" s="57" t="s">
        <v>467</v>
      </c>
      <c r="G1153" s="57" t="s">
        <v>468</v>
      </c>
      <c r="H1153" s="57" t="s">
        <v>469</v>
      </c>
      <c r="I1153" s="57" t="s">
        <v>470</v>
      </c>
      <c r="J1153" s="57" t="s">
        <v>471</v>
      </c>
      <c r="K1153" s="57" t="s">
        <v>472</v>
      </c>
      <c r="L1153" s="57" t="s">
        <v>473</v>
      </c>
      <c r="M1153" s="57" t="s">
        <v>474</v>
      </c>
      <c r="N1153" s="57" t="s">
        <v>475</v>
      </c>
      <c r="O1153" s="57" t="s">
        <v>476</v>
      </c>
      <c r="P1153" s="57" t="s">
        <v>477</v>
      </c>
      <c r="Q1153" s="15"/>
      <c r="R1153" s="150" t="s">
        <v>41</v>
      </c>
      <c r="S1153" s="61"/>
    </row>
    <row r="1154" spans="1:19" s="188" customFormat="1" ht="11.1" customHeight="1" x14ac:dyDescent="0.25">
      <c r="A1154" s="59"/>
      <c r="B1154" s="227"/>
      <c r="C1154" s="228"/>
      <c r="D1154" s="56" t="s">
        <v>42</v>
      </c>
      <c r="E1154" s="60">
        <v>80</v>
      </c>
      <c r="F1154" s="60">
        <v>40</v>
      </c>
      <c r="G1154" s="60">
        <v>50</v>
      </c>
      <c r="H1154" s="60">
        <v>50</v>
      </c>
      <c r="I1154" s="60">
        <v>60</v>
      </c>
      <c r="J1154" s="60">
        <v>50</v>
      </c>
      <c r="K1154" s="60">
        <v>70</v>
      </c>
      <c r="L1154" s="60">
        <v>80</v>
      </c>
      <c r="M1154" s="60">
        <v>50</v>
      </c>
      <c r="N1154" s="60">
        <v>40</v>
      </c>
      <c r="O1154" s="60">
        <v>60</v>
      </c>
      <c r="P1154" s="60">
        <v>60</v>
      </c>
      <c r="Q1154" s="15"/>
      <c r="R1154" s="60">
        <f>AVERAGE(E1154:P1154)</f>
        <v>57.5</v>
      </c>
      <c r="S1154" s="61" t="s">
        <v>43</v>
      </c>
    </row>
    <row r="1155" spans="1:19" s="188" customFormat="1" ht="11.1" customHeight="1" x14ac:dyDescent="0.25">
      <c r="A1155" s="59"/>
      <c r="B1155" s="229"/>
      <c r="C1155" s="230"/>
      <c r="D1155" s="56" t="s">
        <v>44</v>
      </c>
      <c r="E1155" s="62" t="s">
        <v>121</v>
      </c>
      <c r="F1155" s="62" t="s">
        <v>83</v>
      </c>
      <c r="G1155" s="62" t="s">
        <v>121</v>
      </c>
      <c r="H1155" s="62" t="s">
        <v>83</v>
      </c>
      <c r="I1155" s="62" t="s">
        <v>83</v>
      </c>
      <c r="J1155" s="63" t="s">
        <v>98</v>
      </c>
      <c r="K1155" s="62" t="s">
        <v>83</v>
      </c>
      <c r="L1155" s="63" t="s">
        <v>83</v>
      </c>
      <c r="M1155" s="63" t="s">
        <v>83</v>
      </c>
      <c r="N1155" s="63" t="s">
        <v>83</v>
      </c>
      <c r="O1155" s="63" t="s">
        <v>83</v>
      </c>
      <c r="P1155" s="63" t="s">
        <v>482</v>
      </c>
      <c r="Q1155" s="64"/>
      <c r="R1155" s="60">
        <f>AVERAGE(E1154:J1154)</f>
        <v>55</v>
      </c>
      <c r="S1155" s="61" t="s">
        <v>46</v>
      </c>
    </row>
    <row r="1156" spans="1:19" s="185" customFormat="1" ht="11.1" customHeight="1" x14ac:dyDescent="0.25">
      <c r="A1156" s="59"/>
      <c r="B1156" s="182"/>
      <c r="C1156" s="182"/>
      <c r="D1156" s="59"/>
      <c r="E1156" s="82"/>
      <c r="F1156" s="82"/>
      <c r="G1156" s="82"/>
      <c r="H1156" s="82"/>
      <c r="I1156" s="82"/>
      <c r="J1156" s="83"/>
      <c r="K1156" s="82"/>
      <c r="L1156" s="82"/>
      <c r="M1156" s="82"/>
      <c r="N1156" s="82"/>
      <c r="O1156" s="82"/>
      <c r="P1156" s="82"/>
      <c r="Q1156" s="81"/>
      <c r="R1156" s="65"/>
      <c r="S1156" s="85"/>
    </row>
    <row r="1158" spans="1:19" ht="20.100000000000001" customHeight="1" x14ac:dyDescent="0.25">
      <c r="A1158" s="198" t="s">
        <v>208</v>
      </c>
      <c r="B1158" s="198"/>
      <c r="C1158" s="198"/>
      <c r="D1158" s="153"/>
      <c r="E1158" s="153"/>
      <c r="F1158" s="153"/>
      <c r="H1158" s="153"/>
      <c r="I1158" s="153"/>
      <c r="J1158" s="153"/>
      <c r="K1158" s="153"/>
      <c r="N1158" s="153"/>
      <c r="O1158" s="153"/>
      <c r="P1158" s="153"/>
      <c r="Q1158" s="153"/>
      <c r="R1158" s="153"/>
      <c r="S1158" s="153"/>
    </row>
    <row r="1159" spans="1:19" ht="15" customHeight="1" x14ac:dyDescent="0.25">
      <c r="A1159" s="215" t="s">
        <v>351</v>
      </c>
      <c r="B1159" s="215"/>
      <c r="C1159" s="153"/>
      <c r="D1159" s="14" t="s">
        <v>26</v>
      </c>
      <c r="E1159" s="153"/>
      <c r="F1159" s="153"/>
      <c r="H1159" s="153"/>
      <c r="I1159" s="153"/>
      <c r="J1159" s="153"/>
      <c r="K1159" s="153"/>
      <c r="N1159" s="153"/>
      <c r="O1159" s="153"/>
      <c r="P1159" s="153"/>
      <c r="Q1159" s="153"/>
      <c r="R1159" s="153"/>
      <c r="S1159" s="153"/>
    </row>
    <row r="1160" spans="1:19" ht="11.1" customHeight="1" x14ac:dyDescent="0.25">
      <c r="A1160" s="153"/>
      <c r="B1160" s="153"/>
      <c r="C1160" s="153"/>
      <c r="D1160" s="153"/>
      <c r="E1160" s="153"/>
      <c r="F1160" s="153"/>
      <c r="H1160" s="153"/>
      <c r="I1160" s="153"/>
      <c r="J1160" s="153"/>
      <c r="K1160" s="153"/>
      <c r="N1160" s="153"/>
      <c r="O1160" s="153"/>
      <c r="P1160" s="153"/>
      <c r="Q1160" s="153"/>
      <c r="R1160" s="153"/>
      <c r="S1160" s="153"/>
    </row>
    <row r="1161" spans="1:19" ht="11.1" customHeight="1" x14ac:dyDescent="0.25">
      <c r="A1161" s="55"/>
      <c r="B1161" s="225" t="s">
        <v>116</v>
      </c>
      <c r="C1161" s="226"/>
      <c r="D1161" s="56" t="s">
        <v>28</v>
      </c>
      <c r="E1161" s="57" t="s">
        <v>29</v>
      </c>
      <c r="F1161" s="57" t="s">
        <v>30</v>
      </c>
      <c r="G1161" s="57" t="s">
        <v>31</v>
      </c>
      <c r="H1161" s="57" t="s">
        <v>32</v>
      </c>
      <c r="I1161" s="57" t="s">
        <v>33</v>
      </c>
      <c r="J1161" s="57" t="s">
        <v>34</v>
      </c>
      <c r="K1161" s="57" t="s">
        <v>35</v>
      </c>
      <c r="L1161" s="57" t="s">
        <v>36</v>
      </c>
      <c r="M1161" s="57" t="s">
        <v>37</v>
      </c>
      <c r="N1161" s="57" t="s">
        <v>38</v>
      </c>
      <c r="O1161" s="57" t="s">
        <v>39</v>
      </c>
      <c r="P1161" s="57" t="s">
        <v>40</v>
      </c>
      <c r="Q1161" s="15"/>
      <c r="R1161" s="57" t="s">
        <v>41</v>
      </c>
      <c r="S1161" s="58"/>
    </row>
    <row r="1162" spans="1:19" ht="11.1" customHeight="1" x14ac:dyDescent="0.25">
      <c r="A1162" s="59"/>
      <c r="B1162" s="227"/>
      <c r="C1162" s="228"/>
      <c r="D1162" s="56" t="s">
        <v>42</v>
      </c>
      <c r="E1162" s="60"/>
      <c r="F1162" s="60"/>
      <c r="G1162" s="60">
        <v>65</v>
      </c>
      <c r="H1162" s="60">
        <v>80</v>
      </c>
      <c r="I1162" s="60">
        <v>100</v>
      </c>
      <c r="J1162" s="60">
        <v>60</v>
      </c>
      <c r="K1162" s="60"/>
      <c r="L1162" s="60">
        <v>80</v>
      </c>
      <c r="M1162" s="60">
        <v>60</v>
      </c>
      <c r="N1162" s="60">
        <v>40</v>
      </c>
      <c r="O1162" s="60">
        <v>80</v>
      </c>
      <c r="P1162" s="60">
        <v>50</v>
      </c>
      <c r="Q1162" s="15"/>
      <c r="R1162" s="60">
        <f>AVERAGE(E1162:P1162)</f>
        <v>68.333333333333329</v>
      </c>
      <c r="S1162" s="61" t="s">
        <v>43</v>
      </c>
    </row>
    <row r="1163" spans="1:19" ht="11.1" customHeight="1" x14ac:dyDescent="0.25">
      <c r="A1163" s="59"/>
      <c r="B1163" s="229"/>
      <c r="C1163" s="230"/>
      <c r="D1163" s="56" t="s">
        <v>44</v>
      </c>
      <c r="E1163" s="62"/>
      <c r="F1163" s="62"/>
      <c r="G1163" s="62"/>
      <c r="H1163" s="62"/>
      <c r="I1163" s="62"/>
      <c r="J1163" s="63"/>
      <c r="K1163" s="63"/>
      <c r="L1163" s="63"/>
      <c r="M1163" s="63"/>
      <c r="N1163" s="63"/>
      <c r="O1163" s="63"/>
      <c r="P1163" s="63"/>
      <c r="Q1163" s="64"/>
      <c r="R1163" s="60">
        <f>AVERAGE(E1162:J1162)</f>
        <v>76.25</v>
      </c>
      <c r="S1163" s="61" t="s">
        <v>46</v>
      </c>
    </row>
    <row r="1164" spans="1:19" ht="11.1" customHeight="1" x14ac:dyDescent="0.25">
      <c r="A1164" s="59"/>
      <c r="B1164" s="59"/>
      <c r="C1164" s="59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15"/>
      <c r="P1164" s="15"/>
      <c r="Q1164" s="15"/>
      <c r="R1164" s="15"/>
      <c r="S1164" s="54"/>
    </row>
    <row r="1165" spans="1:19" ht="11.1" customHeight="1" x14ac:dyDescent="0.25">
      <c r="A1165" s="55"/>
      <c r="B1165" s="225" t="s">
        <v>117</v>
      </c>
      <c r="C1165" s="226"/>
      <c r="D1165" s="56" t="s">
        <v>28</v>
      </c>
      <c r="E1165" s="57" t="s">
        <v>47</v>
      </c>
      <c r="F1165" s="57" t="s">
        <v>48</v>
      </c>
      <c r="G1165" s="57" t="s">
        <v>49</v>
      </c>
      <c r="H1165" s="57" t="s">
        <v>50</v>
      </c>
      <c r="I1165" s="57" t="s">
        <v>51</v>
      </c>
      <c r="J1165" s="57" t="s">
        <v>52</v>
      </c>
      <c r="K1165" s="57" t="s">
        <v>53</v>
      </c>
      <c r="L1165" s="57" t="s">
        <v>54</v>
      </c>
      <c r="M1165" s="57" t="s">
        <v>55</v>
      </c>
      <c r="N1165" s="57" t="s">
        <v>56</v>
      </c>
      <c r="O1165" s="57" t="s">
        <v>57</v>
      </c>
      <c r="P1165" s="57" t="s">
        <v>58</v>
      </c>
      <c r="Q1165" s="15"/>
      <c r="R1165" s="57" t="s">
        <v>41</v>
      </c>
      <c r="S1165" s="58"/>
    </row>
    <row r="1166" spans="1:19" ht="11.1" customHeight="1" x14ac:dyDescent="0.25">
      <c r="A1166" s="59"/>
      <c r="B1166" s="227"/>
      <c r="C1166" s="228"/>
      <c r="D1166" s="56" t="s">
        <v>42</v>
      </c>
      <c r="E1166" s="60">
        <v>100</v>
      </c>
      <c r="F1166" s="60">
        <v>90</v>
      </c>
      <c r="G1166" s="60">
        <v>70</v>
      </c>
      <c r="H1166" s="60">
        <v>70</v>
      </c>
      <c r="I1166" s="60">
        <v>80</v>
      </c>
      <c r="J1166" s="60">
        <v>70</v>
      </c>
      <c r="K1166" s="60">
        <v>40</v>
      </c>
      <c r="L1166" s="60">
        <v>30</v>
      </c>
      <c r="M1166" s="60">
        <v>35</v>
      </c>
      <c r="N1166" s="60"/>
      <c r="O1166" s="60">
        <v>40</v>
      </c>
      <c r="P1166" s="60"/>
      <c r="Q1166" s="15"/>
      <c r="R1166" s="60">
        <f>AVERAGE(E1166:P1166)</f>
        <v>62.5</v>
      </c>
      <c r="S1166" s="61" t="s">
        <v>43</v>
      </c>
    </row>
    <row r="1167" spans="1:19" ht="11.1" customHeight="1" x14ac:dyDescent="0.25">
      <c r="A1167" s="59"/>
      <c r="B1167" s="229"/>
      <c r="C1167" s="230"/>
      <c r="D1167" s="56" t="s">
        <v>44</v>
      </c>
      <c r="E1167" s="62"/>
      <c r="F1167" s="62"/>
      <c r="G1167" s="62"/>
      <c r="H1167" s="62"/>
      <c r="I1167" s="62"/>
      <c r="J1167" s="63"/>
      <c r="K1167" s="63"/>
      <c r="L1167" s="63"/>
      <c r="M1167" s="63"/>
      <c r="N1167" s="63" t="s">
        <v>59</v>
      </c>
      <c r="O1167" s="63"/>
      <c r="P1167" s="63" t="s">
        <v>45</v>
      </c>
      <c r="Q1167" s="64"/>
      <c r="R1167" s="60">
        <f>AVERAGE(E1166:J1166)</f>
        <v>80</v>
      </c>
      <c r="S1167" s="61" t="s">
        <v>46</v>
      </c>
    </row>
    <row r="1168" spans="1:19" ht="11.1" customHeight="1" x14ac:dyDescent="0.25">
      <c r="A1168" s="59"/>
      <c r="B1168" s="52"/>
      <c r="C1168" s="15"/>
      <c r="D1168" s="66"/>
      <c r="E1168" s="66"/>
      <c r="F1168" s="66"/>
      <c r="G1168" s="61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54"/>
    </row>
    <row r="1169" spans="1:19" ht="11.1" customHeight="1" x14ac:dyDescent="0.25">
      <c r="A1169" s="55"/>
      <c r="B1169" s="225" t="s">
        <v>118</v>
      </c>
      <c r="C1169" s="226"/>
      <c r="D1169" s="56" t="s">
        <v>28</v>
      </c>
      <c r="E1169" s="57" t="s">
        <v>60</v>
      </c>
      <c r="F1169" s="57" t="s">
        <v>61</v>
      </c>
      <c r="G1169" s="57" t="s">
        <v>62</v>
      </c>
      <c r="H1169" s="57" t="s">
        <v>63</v>
      </c>
      <c r="I1169" s="57" t="s">
        <v>64</v>
      </c>
      <c r="J1169" s="57" t="s">
        <v>65</v>
      </c>
      <c r="K1169" s="57" t="s">
        <v>66</v>
      </c>
      <c r="L1169" s="57" t="s">
        <v>67</v>
      </c>
      <c r="M1169" s="57" t="s">
        <v>68</v>
      </c>
      <c r="N1169" s="57" t="s">
        <v>56</v>
      </c>
      <c r="O1169" s="57" t="s">
        <v>69</v>
      </c>
      <c r="P1169" s="57" t="s">
        <v>70</v>
      </c>
      <c r="Q1169" s="15"/>
      <c r="R1169" s="57" t="s">
        <v>41</v>
      </c>
      <c r="S1169" s="58"/>
    </row>
    <row r="1170" spans="1:19" ht="11.1" customHeight="1" x14ac:dyDescent="0.25">
      <c r="A1170" s="59"/>
      <c r="B1170" s="227"/>
      <c r="C1170" s="228"/>
      <c r="D1170" s="56" t="s">
        <v>42</v>
      </c>
      <c r="E1170" s="60"/>
      <c r="F1170" s="60">
        <v>100</v>
      </c>
      <c r="G1170" s="60">
        <v>90</v>
      </c>
      <c r="H1170" s="60">
        <v>45</v>
      </c>
      <c r="I1170" s="60">
        <v>45</v>
      </c>
      <c r="J1170" s="60">
        <v>55</v>
      </c>
      <c r="K1170" s="60">
        <v>60</v>
      </c>
      <c r="L1170" s="60">
        <v>45</v>
      </c>
      <c r="M1170" s="60">
        <v>15</v>
      </c>
      <c r="N1170" s="60">
        <v>60</v>
      </c>
      <c r="O1170" s="60"/>
      <c r="P1170" s="60"/>
      <c r="Q1170" s="15"/>
      <c r="R1170" s="60">
        <f>AVERAGE(E1170:P1170)</f>
        <v>57.222222222222221</v>
      </c>
      <c r="S1170" s="61" t="s">
        <v>43</v>
      </c>
    </row>
    <row r="1171" spans="1:19" ht="11.1" customHeight="1" x14ac:dyDescent="0.25">
      <c r="A1171" s="59"/>
      <c r="B1171" s="229"/>
      <c r="C1171" s="230"/>
      <c r="D1171" s="56" t="s">
        <v>44</v>
      </c>
      <c r="E1171" s="62" t="s">
        <v>45</v>
      </c>
      <c r="F1171" s="62"/>
      <c r="G1171" s="62"/>
      <c r="H1171" s="62"/>
      <c r="I1171" s="62"/>
      <c r="J1171" s="63"/>
      <c r="K1171" s="63"/>
      <c r="L1171" s="63"/>
      <c r="M1171" s="63"/>
      <c r="N1171" s="63"/>
      <c r="O1171" s="63" t="s">
        <v>137</v>
      </c>
      <c r="P1171" s="63" t="s">
        <v>137</v>
      </c>
      <c r="Q1171" s="64"/>
      <c r="R1171" s="60">
        <f>AVERAGE(E1170:J1170)</f>
        <v>67</v>
      </c>
      <c r="S1171" s="61" t="s">
        <v>46</v>
      </c>
    </row>
    <row r="1172" spans="1:19" ht="11.1" customHeight="1" x14ac:dyDescent="0.25">
      <c r="A1172" s="59"/>
      <c r="B1172" s="55"/>
      <c r="C1172" s="59"/>
      <c r="D1172" s="59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59"/>
      <c r="R1172" s="59"/>
      <c r="S1172" s="59"/>
    </row>
    <row r="1173" spans="1:19" ht="11.1" customHeight="1" x14ac:dyDescent="0.25">
      <c r="A1173" s="55"/>
      <c r="B1173" s="225" t="s">
        <v>119</v>
      </c>
      <c r="C1173" s="226"/>
      <c r="D1173" s="56" t="s">
        <v>28</v>
      </c>
      <c r="E1173" s="57" t="s">
        <v>71</v>
      </c>
      <c r="F1173" s="57" t="s">
        <v>72</v>
      </c>
      <c r="G1173" s="57" t="s">
        <v>73</v>
      </c>
      <c r="H1173" s="57" t="s">
        <v>74</v>
      </c>
      <c r="I1173" s="57" t="s">
        <v>75</v>
      </c>
      <c r="J1173" s="57" t="s">
        <v>76</v>
      </c>
      <c r="K1173" s="57" t="s">
        <v>77</v>
      </c>
      <c r="L1173" s="57" t="s">
        <v>78</v>
      </c>
      <c r="M1173" s="57" t="s">
        <v>79</v>
      </c>
      <c r="N1173" s="57" t="s">
        <v>80</v>
      </c>
      <c r="O1173" s="57" t="s">
        <v>81</v>
      </c>
      <c r="P1173" s="57" t="s">
        <v>82</v>
      </c>
      <c r="Q1173" s="15"/>
      <c r="R1173" s="57" t="s">
        <v>41</v>
      </c>
      <c r="S1173" s="58"/>
    </row>
    <row r="1174" spans="1:19" ht="11.1" customHeight="1" x14ac:dyDescent="0.25">
      <c r="A1174" s="59"/>
      <c r="B1174" s="227"/>
      <c r="C1174" s="228"/>
      <c r="D1174" s="56" t="s">
        <v>42</v>
      </c>
      <c r="E1174" s="60">
        <v>80</v>
      </c>
      <c r="F1174" s="60">
        <v>100</v>
      </c>
      <c r="G1174" s="60">
        <v>110</v>
      </c>
      <c r="H1174" s="60">
        <v>100</v>
      </c>
      <c r="I1174" s="60">
        <v>90</v>
      </c>
      <c r="J1174" s="60">
        <v>105</v>
      </c>
      <c r="K1174" s="60">
        <v>70</v>
      </c>
      <c r="L1174" s="60">
        <v>50</v>
      </c>
      <c r="M1174" s="60">
        <v>40</v>
      </c>
      <c r="N1174" s="60">
        <v>70</v>
      </c>
      <c r="O1174" s="60">
        <v>100</v>
      </c>
      <c r="P1174" s="60">
        <v>80</v>
      </c>
      <c r="Q1174" s="15"/>
      <c r="R1174" s="60">
        <f>AVERAGE(E1174:P1174)</f>
        <v>82.916666666666671</v>
      </c>
      <c r="S1174" s="61" t="s">
        <v>43</v>
      </c>
    </row>
    <row r="1175" spans="1:19" ht="11.1" customHeight="1" x14ac:dyDescent="0.25">
      <c r="A1175" s="59"/>
      <c r="B1175" s="229"/>
      <c r="C1175" s="230"/>
      <c r="D1175" s="56" t="s">
        <v>44</v>
      </c>
      <c r="E1175" s="62"/>
      <c r="F1175" s="62"/>
      <c r="G1175" s="62"/>
      <c r="H1175" s="62"/>
      <c r="I1175" s="62"/>
      <c r="J1175" s="63"/>
      <c r="K1175" s="63" t="s">
        <v>98</v>
      </c>
      <c r="L1175" s="63" t="s">
        <v>98</v>
      </c>
      <c r="M1175" s="63" t="s">
        <v>98</v>
      </c>
      <c r="N1175" s="63" t="s">
        <v>98</v>
      </c>
      <c r="O1175" s="63"/>
      <c r="P1175" s="63"/>
      <c r="Q1175" s="64"/>
      <c r="R1175" s="60">
        <f>AVERAGE(E1174:J1174)</f>
        <v>97.5</v>
      </c>
      <c r="S1175" s="61" t="s">
        <v>46</v>
      </c>
    </row>
    <row r="1176" spans="1:19" ht="11.1" customHeight="1" x14ac:dyDescent="0.25">
      <c r="A1176" s="59"/>
      <c r="B1176" s="55"/>
      <c r="C1176" s="59"/>
      <c r="D1176" s="59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59"/>
      <c r="R1176" s="59"/>
      <c r="S1176" s="59"/>
    </row>
    <row r="1177" spans="1:19" ht="11.1" customHeight="1" x14ac:dyDescent="0.25">
      <c r="A1177" s="55"/>
      <c r="B1177" s="225" t="s">
        <v>122</v>
      </c>
      <c r="C1177" s="226"/>
      <c r="D1177" s="56" t="s">
        <v>28</v>
      </c>
      <c r="E1177" s="57" t="s">
        <v>85</v>
      </c>
      <c r="F1177" s="57" t="s">
        <v>86</v>
      </c>
      <c r="G1177" s="57" t="s">
        <v>87</v>
      </c>
      <c r="H1177" s="57" t="s">
        <v>88</v>
      </c>
      <c r="I1177" s="57" t="s">
        <v>89</v>
      </c>
      <c r="J1177" s="57" t="s">
        <v>90</v>
      </c>
      <c r="K1177" s="57" t="s">
        <v>91</v>
      </c>
      <c r="L1177" s="57" t="s">
        <v>92</v>
      </c>
      <c r="M1177" s="57" t="s">
        <v>93</v>
      </c>
      <c r="N1177" s="57" t="s">
        <v>94</v>
      </c>
      <c r="O1177" s="57" t="s">
        <v>95</v>
      </c>
      <c r="P1177" s="57" t="s">
        <v>96</v>
      </c>
      <c r="Q1177" s="15"/>
      <c r="R1177" s="57" t="s">
        <v>41</v>
      </c>
      <c r="S1177" s="58"/>
    </row>
    <row r="1178" spans="1:19" ht="11.1" customHeight="1" x14ac:dyDescent="0.25">
      <c r="A1178" s="59"/>
      <c r="B1178" s="227"/>
      <c r="C1178" s="228"/>
      <c r="D1178" s="56" t="s">
        <v>42</v>
      </c>
      <c r="E1178" s="60">
        <v>60</v>
      </c>
      <c r="F1178" s="60"/>
      <c r="G1178" s="60">
        <v>120</v>
      </c>
      <c r="H1178" s="60">
        <v>90</v>
      </c>
      <c r="I1178" s="60">
        <v>80</v>
      </c>
      <c r="J1178" s="60">
        <v>50</v>
      </c>
      <c r="K1178" s="60">
        <v>60</v>
      </c>
      <c r="L1178" s="60">
        <v>90</v>
      </c>
      <c r="M1178" s="60">
        <v>95</v>
      </c>
      <c r="N1178" s="60"/>
      <c r="O1178" s="60">
        <v>100</v>
      </c>
      <c r="P1178" s="60">
        <v>120</v>
      </c>
      <c r="Q1178" s="15"/>
      <c r="R1178" s="60">
        <f>AVERAGE(E1178:P1178)</f>
        <v>86.5</v>
      </c>
      <c r="S1178" s="61" t="s">
        <v>43</v>
      </c>
    </row>
    <row r="1179" spans="1:19" ht="11.1" customHeight="1" x14ac:dyDescent="0.25">
      <c r="A1179" s="59"/>
      <c r="B1179" s="229"/>
      <c r="C1179" s="230"/>
      <c r="D1179" s="56" t="s">
        <v>44</v>
      </c>
      <c r="E1179" s="62" t="s">
        <v>16</v>
      </c>
      <c r="F1179" s="62" t="s">
        <v>45</v>
      </c>
      <c r="G1179" s="62" t="s">
        <v>177</v>
      </c>
      <c r="H1179" s="62" t="s">
        <v>149</v>
      </c>
      <c r="I1179" s="62" t="s">
        <v>16</v>
      </c>
      <c r="J1179" s="63" t="s">
        <v>121</v>
      </c>
      <c r="K1179" s="63" t="s">
        <v>149</v>
      </c>
      <c r="L1179" s="63" t="s">
        <v>121</v>
      </c>
      <c r="M1179" s="63" t="s">
        <v>149</v>
      </c>
      <c r="N1179" s="63" t="s">
        <v>59</v>
      </c>
      <c r="O1179" s="63" t="s">
        <v>177</v>
      </c>
      <c r="P1179" s="63" t="s">
        <v>177</v>
      </c>
      <c r="Q1179" s="64"/>
      <c r="R1179" s="60">
        <f>AVERAGE(E1178:J1178)</f>
        <v>80</v>
      </c>
      <c r="S1179" s="61" t="s">
        <v>46</v>
      </c>
    </row>
    <row r="1180" spans="1:19" ht="11.1" customHeight="1" x14ac:dyDescent="0.25">
      <c r="A1180" s="59"/>
      <c r="B1180" s="15"/>
      <c r="C1180" s="15"/>
      <c r="D1180" s="15"/>
      <c r="E1180" s="15"/>
      <c r="F1180" s="15"/>
      <c r="G1180" s="161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</row>
    <row r="1181" spans="1:19" ht="11.1" customHeight="1" x14ac:dyDescent="0.25">
      <c r="A1181" s="55"/>
      <c r="B1181" s="225" t="s">
        <v>128</v>
      </c>
      <c r="C1181" s="226"/>
      <c r="D1181" s="56" t="s">
        <v>28</v>
      </c>
      <c r="E1181" s="57" t="s">
        <v>124</v>
      </c>
      <c r="F1181" s="57" t="s">
        <v>125</v>
      </c>
      <c r="G1181" s="57" t="s">
        <v>126</v>
      </c>
      <c r="H1181" s="57" t="s">
        <v>127</v>
      </c>
      <c r="I1181" s="57" t="s">
        <v>129</v>
      </c>
      <c r="J1181" s="57" t="s">
        <v>130</v>
      </c>
      <c r="K1181" s="57" t="s">
        <v>131</v>
      </c>
      <c r="L1181" s="57" t="s">
        <v>132</v>
      </c>
      <c r="M1181" s="57" t="s">
        <v>133</v>
      </c>
      <c r="N1181" s="57" t="s">
        <v>134</v>
      </c>
      <c r="O1181" s="57" t="s">
        <v>135</v>
      </c>
      <c r="P1181" s="57" t="s">
        <v>136</v>
      </c>
      <c r="Q1181" s="15"/>
      <c r="R1181" s="57" t="s">
        <v>41</v>
      </c>
      <c r="S1181" s="58"/>
    </row>
    <row r="1182" spans="1:19" ht="11.1" customHeight="1" x14ac:dyDescent="0.25">
      <c r="A1182" s="59"/>
      <c r="B1182" s="227"/>
      <c r="C1182" s="228"/>
      <c r="D1182" s="56" t="s">
        <v>42</v>
      </c>
      <c r="E1182" s="60"/>
      <c r="F1182" s="60"/>
      <c r="G1182" s="60">
        <v>120</v>
      </c>
      <c r="H1182" s="60">
        <v>130</v>
      </c>
      <c r="I1182" s="60">
        <v>180</v>
      </c>
      <c r="J1182" s="60">
        <v>90</v>
      </c>
      <c r="K1182" s="60">
        <v>50</v>
      </c>
      <c r="L1182" s="60">
        <v>80</v>
      </c>
      <c r="M1182" s="60">
        <v>90</v>
      </c>
      <c r="N1182" s="60">
        <v>70</v>
      </c>
      <c r="O1182" s="60">
        <v>105</v>
      </c>
      <c r="P1182" s="60">
        <v>90</v>
      </c>
      <c r="Q1182" s="15"/>
      <c r="R1182" s="60">
        <f>AVERAGE(E1182:P1182)</f>
        <v>100.5</v>
      </c>
      <c r="S1182" s="61" t="s">
        <v>43</v>
      </c>
    </row>
    <row r="1183" spans="1:19" ht="11.1" customHeight="1" x14ac:dyDescent="0.25">
      <c r="A1183" s="59"/>
      <c r="B1183" s="229"/>
      <c r="C1183" s="230"/>
      <c r="D1183" s="56" t="s">
        <v>44</v>
      </c>
      <c r="E1183" s="63" t="s">
        <v>45</v>
      </c>
      <c r="F1183" s="63" t="s">
        <v>45</v>
      </c>
      <c r="G1183" s="62" t="s">
        <v>97</v>
      </c>
      <c r="H1183" s="62" t="s">
        <v>83</v>
      </c>
      <c r="I1183" s="63" t="s">
        <v>97</v>
      </c>
      <c r="J1183" s="63" t="s">
        <v>171</v>
      </c>
      <c r="K1183" s="62" t="s">
        <v>16</v>
      </c>
      <c r="L1183" s="62" t="s">
        <v>16</v>
      </c>
      <c r="M1183" s="62" t="s">
        <v>144</v>
      </c>
      <c r="N1183" s="63" t="s">
        <v>83</v>
      </c>
      <c r="O1183" s="63" t="s">
        <v>177</v>
      </c>
      <c r="P1183" s="63" t="s">
        <v>83</v>
      </c>
      <c r="Q1183" s="64"/>
      <c r="R1183" s="60">
        <f>AVERAGE(E1182:J1182)</f>
        <v>130</v>
      </c>
      <c r="S1183" s="61" t="s">
        <v>46</v>
      </c>
    </row>
    <row r="1184" spans="1:19" ht="11.1" customHeight="1" x14ac:dyDescent="0.25">
      <c r="A1184" s="59"/>
      <c r="B1184" s="15"/>
      <c r="C1184" s="15"/>
      <c r="D1184" s="15"/>
      <c r="E1184" s="15"/>
      <c r="F1184" s="15"/>
      <c r="G1184" s="161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</row>
    <row r="1185" spans="1:19" ht="11.1" customHeight="1" x14ac:dyDescent="0.25">
      <c r="A1185" s="55"/>
      <c r="B1185" s="225" t="s">
        <v>295</v>
      </c>
      <c r="C1185" s="226"/>
      <c r="D1185" s="56" t="s">
        <v>28</v>
      </c>
      <c r="E1185" s="57" t="s">
        <v>296</v>
      </c>
      <c r="F1185" s="57" t="s">
        <v>297</v>
      </c>
      <c r="G1185" s="57" t="s">
        <v>298</v>
      </c>
      <c r="H1185" s="57" t="s">
        <v>299</v>
      </c>
      <c r="I1185" s="57" t="s">
        <v>300</v>
      </c>
      <c r="J1185" s="57" t="s">
        <v>301</v>
      </c>
      <c r="K1185" s="57" t="s">
        <v>302</v>
      </c>
      <c r="L1185" s="57" t="s">
        <v>303</v>
      </c>
      <c r="M1185" s="57" t="s">
        <v>304</v>
      </c>
      <c r="N1185" s="57" t="s">
        <v>305</v>
      </c>
      <c r="O1185" s="57" t="s">
        <v>306</v>
      </c>
      <c r="P1185" s="57" t="s">
        <v>307</v>
      </c>
      <c r="Q1185" s="15"/>
      <c r="R1185" s="57" t="s">
        <v>41</v>
      </c>
      <c r="S1185" s="58"/>
    </row>
    <row r="1186" spans="1:19" ht="11.1" customHeight="1" x14ac:dyDescent="0.25">
      <c r="A1186" s="59"/>
      <c r="B1186" s="227"/>
      <c r="C1186" s="228"/>
      <c r="D1186" s="56" t="s">
        <v>42</v>
      </c>
      <c r="E1186" s="60">
        <v>100</v>
      </c>
      <c r="F1186" s="60">
        <v>100</v>
      </c>
      <c r="G1186" s="60">
        <v>70</v>
      </c>
      <c r="H1186" s="60">
        <v>100</v>
      </c>
      <c r="I1186" s="60">
        <v>80</v>
      </c>
      <c r="J1186" s="60">
        <v>50</v>
      </c>
      <c r="K1186" s="60">
        <v>70</v>
      </c>
      <c r="L1186" s="60">
        <v>45</v>
      </c>
      <c r="M1186" s="60">
        <v>80</v>
      </c>
      <c r="N1186" s="60">
        <v>50</v>
      </c>
      <c r="O1186" s="60">
        <v>100</v>
      </c>
      <c r="P1186" s="60">
        <v>130</v>
      </c>
      <c r="Q1186" s="15"/>
      <c r="R1186" s="60">
        <f>AVERAGE(E1186:P1186)</f>
        <v>81.25</v>
      </c>
      <c r="S1186" s="61" t="s">
        <v>43</v>
      </c>
    </row>
    <row r="1187" spans="1:19" ht="11.1" customHeight="1" x14ac:dyDescent="0.25">
      <c r="A1187" s="59"/>
      <c r="B1187" s="229"/>
      <c r="C1187" s="230"/>
      <c r="D1187" s="56" t="s">
        <v>44</v>
      </c>
      <c r="E1187" s="62" t="s">
        <v>121</v>
      </c>
      <c r="F1187" s="62" t="s">
        <v>121</v>
      </c>
      <c r="G1187" s="62" t="s">
        <v>121</v>
      </c>
      <c r="H1187" s="62" t="s">
        <v>121</v>
      </c>
      <c r="I1187" s="62" t="s">
        <v>83</v>
      </c>
      <c r="J1187" s="63" t="s">
        <v>83</v>
      </c>
      <c r="K1187" s="62" t="s">
        <v>83</v>
      </c>
      <c r="L1187" s="62" t="s">
        <v>121</v>
      </c>
      <c r="M1187" s="62" t="s">
        <v>121</v>
      </c>
      <c r="N1187" s="62" t="s">
        <v>98</v>
      </c>
      <c r="O1187" s="62" t="s">
        <v>121</v>
      </c>
      <c r="P1187" s="62" t="s">
        <v>121</v>
      </c>
      <c r="Q1187" s="64"/>
      <c r="R1187" s="60">
        <f>AVERAGE(E1186:J1186)</f>
        <v>83.333333333333329</v>
      </c>
      <c r="S1187" s="61" t="s">
        <v>46</v>
      </c>
    </row>
    <row r="1188" spans="1:19" s="178" customFormat="1" ht="11.1" customHeight="1" x14ac:dyDescent="0.25">
      <c r="A1188" s="59"/>
      <c r="B1188" s="15"/>
      <c r="C1188" s="15"/>
      <c r="D1188" s="15"/>
      <c r="E1188" s="15"/>
      <c r="F1188" s="15"/>
      <c r="G1188" s="161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</row>
    <row r="1189" spans="1:19" s="178" customFormat="1" ht="11.1" customHeight="1" x14ac:dyDescent="0.25">
      <c r="A1189" s="59"/>
      <c r="B1189" s="231" t="s">
        <v>408</v>
      </c>
      <c r="C1189" s="231"/>
      <c r="D1189" s="56" t="s">
        <v>28</v>
      </c>
      <c r="E1189" s="57" t="s">
        <v>411</v>
      </c>
      <c r="F1189" s="57" t="s">
        <v>412</v>
      </c>
      <c r="G1189" s="57" t="s">
        <v>413</v>
      </c>
      <c r="H1189" s="57" t="s">
        <v>414</v>
      </c>
      <c r="I1189" s="57" t="s">
        <v>415</v>
      </c>
      <c r="J1189" s="57" t="s">
        <v>416</v>
      </c>
      <c r="K1189" s="57" t="s">
        <v>417</v>
      </c>
      <c r="L1189" s="57" t="s">
        <v>418</v>
      </c>
      <c r="M1189" s="57" t="s">
        <v>419</v>
      </c>
      <c r="N1189" s="57" t="s">
        <v>420</v>
      </c>
      <c r="O1189" s="57" t="s">
        <v>421</v>
      </c>
      <c r="P1189" s="57" t="s">
        <v>422</v>
      </c>
      <c r="Q1189" s="15"/>
      <c r="R1189" s="150" t="s">
        <v>41</v>
      </c>
      <c r="S1189" s="58"/>
    </row>
    <row r="1190" spans="1:19" s="178" customFormat="1" ht="11.1" customHeight="1" x14ac:dyDescent="0.25">
      <c r="A1190" s="59"/>
      <c r="B1190" s="231"/>
      <c r="C1190" s="231"/>
      <c r="D1190" s="56" t="s">
        <v>42</v>
      </c>
      <c r="E1190" s="60">
        <v>130</v>
      </c>
      <c r="F1190" s="60">
        <v>140</v>
      </c>
      <c r="G1190" s="60">
        <v>80</v>
      </c>
      <c r="H1190" s="60">
        <v>200</v>
      </c>
      <c r="I1190" s="60">
        <v>105</v>
      </c>
      <c r="J1190" s="60">
        <v>40</v>
      </c>
      <c r="K1190" s="60">
        <v>45</v>
      </c>
      <c r="L1190" s="60">
        <v>40</v>
      </c>
      <c r="M1190" s="60">
        <v>70</v>
      </c>
      <c r="N1190" s="60">
        <v>80</v>
      </c>
      <c r="O1190" s="60">
        <v>70</v>
      </c>
      <c r="P1190" s="60">
        <v>140</v>
      </c>
      <c r="Q1190" s="15"/>
      <c r="R1190" s="60">
        <f>AVERAGE(E1190:P1190)</f>
        <v>95</v>
      </c>
      <c r="S1190" s="61" t="s">
        <v>43</v>
      </c>
    </row>
    <row r="1191" spans="1:19" s="178" customFormat="1" ht="11.1" customHeight="1" x14ac:dyDescent="0.25">
      <c r="A1191" s="59"/>
      <c r="B1191" s="231"/>
      <c r="C1191" s="231"/>
      <c r="D1191" s="56" t="s">
        <v>44</v>
      </c>
      <c r="E1191" s="62" t="s">
        <v>121</v>
      </c>
      <c r="F1191" s="62" t="s">
        <v>121</v>
      </c>
      <c r="G1191" s="62" t="s">
        <v>121</v>
      </c>
      <c r="H1191" s="62" t="s">
        <v>121</v>
      </c>
      <c r="I1191" s="62" t="s">
        <v>121</v>
      </c>
      <c r="J1191" s="63" t="s">
        <v>121</v>
      </c>
      <c r="K1191" s="62" t="s">
        <v>83</v>
      </c>
      <c r="L1191" s="62" t="s">
        <v>83</v>
      </c>
      <c r="M1191" s="62" t="s">
        <v>83</v>
      </c>
      <c r="N1191" s="62" t="s">
        <v>121</v>
      </c>
      <c r="O1191" s="62" t="s">
        <v>83</v>
      </c>
      <c r="P1191" s="62" t="s">
        <v>121</v>
      </c>
      <c r="Q1191" s="64"/>
      <c r="R1191" s="60">
        <f>AVERAGE(E1190:J1190)</f>
        <v>115.83333333333333</v>
      </c>
      <c r="S1191" s="61" t="s">
        <v>46</v>
      </c>
    </row>
    <row r="1192" spans="1:19" s="185" customFormat="1" ht="11.1" customHeight="1" x14ac:dyDescent="0.25">
      <c r="A1192" s="59"/>
      <c r="B1192" s="182"/>
      <c r="C1192" s="182"/>
      <c r="D1192" s="59"/>
      <c r="E1192" s="82"/>
      <c r="F1192" s="82"/>
      <c r="G1192" s="82"/>
      <c r="H1192" s="82"/>
      <c r="I1192" s="82"/>
      <c r="J1192" s="83"/>
      <c r="K1192" s="82"/>
      <c r="L1192" s="82"/>
      <c r="M1192" s="82"/>
      <c r="N1192" s="82"/>
      <c r="O1192" s="82"/>
      <c r="P1192" s="82"/>
      <c r="Q1192" s="81"/>
      <c r="R1192" s="65"/>
      <c r="S1192" s="85"/>
    </row>
    <row r="1193" spans="1:19" s="181" customFormat="1" ht="11.1" customHeight="1" x14ac:dyDescent="0.25">
      <c r="A1193" s="59"/>
      <c r="B1193" s="225" t="s">
        <v>446</v>
      </c>
      <c r="C1193" s="226"/>
      <c r="D1193" s="56" t="s">
        <v>28</v>
      </c>
      <c r="E1193" s="57" t="s">
        <v>434</v>
      </c>
      <c r="F1193" s="57" t="s">
        <v>435</v>
      </c>
      <c r="G1193" s="57" t="s">
        <v>436</v>
      </c>
      <c r="H1193" s="57" t="s">
        <v>437</v>
      </c>
      <c r="I1193" s="57" t="s">
        <v>438</v>
      </c>
      <c r="J1193" s="57" t="s">
        <v>439</v>
      </c>
      <c r="K1193" s="57" t="s">
        <v>440</v>
      </c>
      <c r="L1193" s="57" t="s">
        <v>441</v>
      </c>
      <c r="M1193" s="57" t="s">
        <v>442</v>
      </c>
      <c r="N1193" s="57" t="s">
        <v>443</v>
      </c>
      <c r="O1193" s="57" t="s">
        <v>444</v>
      </c>
      <c r="P1193" s="57" t="s">
        <v>445</v>
      </c>
      <c r="Q1193" s="15"/>
      <c r="R1193" s="150" t="s">
        <v>41</v>
      </c>
      <c r="S1193" s="61"/>
    </row>
    <row r="1194" spans="1:19" s="181" customFormat="1" ht="11.1" customHeight="1" x14ac:dyDescent="0.25">
      <c r="A1194" s="59"/>
      <c r="B1194" s="227"/>
      <c r="C1194" s="228"/>
      <c r="D1194" s="56" t="s">
        <v>42</v>
      </c>
      <c r="E1194" s="60">
        <v>60</v>
      </c>
      <c r="F1194" s="60">
        <v>40</v>
      </c>
      <c r="G1194" s="60">
        <v>60</v>
      </c>
      <c r="H1194" s="60">
        <v>60</v>
      </c>
      <c r="I1194" s="60">
        <v>120</v>
      </c>
      <c r="J1194" s="60">
        <v>70</v>
      </c>
      <c r="K1194" s="60">
        <v>70</v>
      </c>
      <c r="L1194" s="60">
        <v>50</v>
      </c>
      <c r="M1194" s="60">
        <v>50</v>
      </c>
      <c r="N1194" s="60">
        <v>40</v>
      </c>
      <c r="O1194" s="60">
        <v>100</v>
      </c>
      <c r="P1194" s="60">
        <v>150</v>
      </c>
      <c r="Q1194" s="15"/>
      <c r="R1194" s="60">
        <f>AVERAGE(E1194:P1194)</f>
        <v>72.5</v>
      </c>
      <c r="S1194" s="61" t="s">
        <v>43</v>
      </c>
    </row>
    <row r="1195" spans="1:19" s="181" customFormat="1" ht="11.1" customHeight="1" x14ac:dyDescent="0.25">
      <c r="A1195" s="59"/>
      <c r="B1195" s="229"/>
      <c r="C1195" s="230"/>
      <c r="D1195" s="56" t="s">
        <v>44</v>
      </c>
      <c r="E1195" s="62" t="s">
        <v>121</v>
      </c>
      <c r="F1195" s="62" t="s">
        <v>121</v>
      </c>
      <c r="G1195" s="62" t="s">
        <v>121</v>
      </c>
      <c r="H1195" s="62" t="s">
        <v>121</v>
      </c>
      <c r="I1195" s="62" t="s">
        <v>121</v>
      </c>
      <c r="J1195" s="63" t="s">
        <v>121</v>
      </c>
      <c r="K1195" s="62" t="s">
        <v>121</v>
      </c>
      <c r="L1195" s="63" t="s">
        <v>83</v>
      </c>
      <c r="M1195" s="63" t="s">
        <v>83</v>
      </c>
      <c r="N1195" s="63" t="s">
        <v>121</v>
      </c>
      <c r="O1195" s="63" t="s">
        <v>121</v>
      </c>
      <c r="P1195" s="63" t="s">
        <v>121</v>
      </c>
      <c r="Q1195" s="64"/>
      <c r="R1195" s="60">
        <f>AVERAGE(E1194:J1194)</f>
        <v>68.333333333333329</v>
      </c>
      <c r="S1195" s="61" t="s">
        <v>46</v>
      </c>
    </row>
    <row r="1196" spans="1:19" s="185" customFormat="1" ht="11.1" customHeight="1" x14ac:dyDescent="0.25">
      <c r="A1196" s="59"/>
      <c r="B1196" s="189"/>
      <c r="C1196" s="189"/>
      <c r="D1196" s="59"/>
      <c r="E1196" s="82"/>
      <c r="F1196" s="82"/>
      <c r="G1196" s="82"/>
      <c r="H1196" s="82"/>
      <c r="I1196" s="82"/>
      <c r="J1196" s="83"/>
      <c r="K1196" s="82"/>
      <c r="L1196" s="83"/>
      <c r="M1196" s="83"/>
      <c r="N1196" s="83"/>
      <c r="O1196" s="83"/>
      <c r="P1196" s="83"/>
      <c r="Q1196" s="81"/>
      <c r="R1196" s="65"/>
      <c r="S1196" s="85"/>
    </row>
    <row r="1197" spans="1:19" s="188" customFormat="1" ht="11.1" customHeight="1" x14ac:dyDescent="0.25">
      <c r="A1197" s="59"/>
      <c r="B1197" s="225" t="s">
        <v>465</v>
      </c>
      <c r="C1197" s="226"/>
      <c r="D1197" s="56" t="s">
        <v>28</v>
      </c>
      <c r="E1197" s="57" t="s">
        <v>466</v>
      </c>
      <c r="F1197" s="57" t="s">
        <v>467</v>
      </c>
      <c r="G1197" s="57" t="s">
        <v>468</v>
      </c>
      <c r="H1197" s="57" t="s">
        <v>469</v>
      </c>
      <c r="I1197" s="57" t="s">
        <v>470</v>
      </c>
      <c r="J1197" s="57" t="s">
        <v>471</v>
      </c>
      <c r="K1197" s="57" t="s">
        <v>472</v>
      </c>
      <c r="L1197" s="57" t="s">
        <v>473</v>
      </c>
      <c r="M1197" s="57" t="s">
        <v>474</v>
      </c>
      <c r="N1197" s="57" t="s">
        <v>475</v>
      </c>
      <c r="O1197" s="57" t="s">
        <v>476</v>
      </c>
      <c r="P1197" s="57" t="s">
        <v>477</v>
      </c>
      <c r="Q1197" s="15"/>
      <c r="R1197" s="150" t="s">
        <v>41</v>
      </c>
      <c r="S1197" s="61"/>
    </row>
    <row r="1198" spans="1:19" s="188" customFormat="1" ht="11.1" customHeight="1" x14ac:dyDescent="0.25">
      <c r="A1198" s="59"/>
      <c r="B1198" s="227"/>
      <c r="C1198" s="228"/>
      <c r="D1198" s="56" t="s">
        <v>42</v>
      </c>
      <c r="E1198" s="60"/>
      <c r="F1198" s="60">
        <v>40</v>
      </c>
      <c r="G1198" s="60">
        <v>60</v>
      </c>
      <c r="H1198" s="60">
        <v>50</v>
      </c>
      <c r="I1198" s="60">
        <v>110</v>
      </c>
      <c r="J1198" s="60">
        <v>50</v>
      </c>
      <c r="K1198" s="60">
        <v>60</v>
      </c>
      <c r="L1198" s="60">
        <v>70</v>
      </c>
      <c r="M1198" s="60">
        <v>60</v>
      </c>
      <c r="N1198" s="60">
        <v>20</v>
      </c>
      <c r="O1198" s="60">
        <v>40</v>
      </c>
      <c r="P1198" s="60">
        <v>40</v>
      </c>
      <c r="Q1198" s="15"/>
      <c r="R1198" s="60">
        <f>AVERAGE(E1198:P1198)</f>
        <v>54.545454545454547</v>
      </c>
      <c r="S1198" s="61" t="s">
        <v>43</v>
      </c>
    </row>
    <row r="1199" spans="1:19" s="188" customFormat="1" ht="11.1" customHeight="1" x14ac:dyDescent="0.25">
      <c r="A1199" s="59"/>
      <c r="B1199" s="229"/>
      <c r="C1199" s="230"/>
      <c r="D1199" s="56" t="s">
        <v>44</v>
      </c>
      <c r="E1199" s="62" t="s">
        <v>45</v>
      </c>
      <c r="F1199" s="62" t="s">
        <v>83</v>
      </c>
      <c r="G1199" s="62" t="s">
        <v>83</v>
      </c>
      <c r="H1199" s="62" t="s">
        <v>83</v>
      </c>
      <c r="I1199" s="62" t="s">
        <v>83</v>
      </c>
      <c r="J1199" s="63" t="s">
        <v>98</v>
      </c>
      <c r="K1199" s="62" t="s">
        <v>83</v>
      </c>
      <c r="L1199" s="63" t="s">
        <v>83</v>
      </c>
      <c r="M1199" s="63" t="s">
        <v>83</v>
      </c>
      <c r="N1199" s="63" t="s">
        <v>83</v>
      </c>
      <c r="O1199" s="63" t="s">
        <v>83</v>
      </c>
      <c r="P1199" s="63" t="s">
        <v>83</v>
      </c>
      <c r="Q1199" s="64"/>
      <c r="R1199" s="60">
        <f>AVERAGE(E1198:J1198)</f>
        <v>62</v>
      </c>
      <c r="S1199" s="61" t="s">
        <v>46</v>
      </c>
    </row>
    <row r="1200" spans="1:19" s="185" customFormat="1" ht="11.1" customHeight="1" x14ac:dyDescent="0.25">
      <c r="A1200" s="59"/>
      <c r="B1200" s="182"/>
      <c r="C1200" s="182"/>
      <c r="D1200" s="59"/>
      <c r="E1200" s="82"/>
      <c r="F1200" s="82"/>
      <c r="G1200" s="82"/>
      <c r="H1200" s="82"/>
      <c r="I1200" s="82"/>
      <c r="J1200" s="83"/>
      <c r="K1200" s="82"/>
      <c r="L1200" s="82"/>
      <c r="M1200" s="82"/>
      <c r="N1200" s="82"/>
      <c r="O1200" s="82"/>
      <c r="P1200" s="82"/>
      <c r="Q1200" s="81"/>
      <c r="R1200" s="65"/>
      <c r="S1200" s="85"/>
    </row>
    <row r="1202" spans="1:19" ht="20.100000000000001" customHeight="1" x14ac:dyDescent="0.25">
      <c r="A1202" s="198" t="s">
        <v>358</v>
      </c>
      <c r="B1202" s="198"/>
      <c r="C1202" s="198"/>
      <c r="D1202" s="153"/>
      <c r="E1202" s="153"/>
      <c r="F1202" s="153"/>
      <c r="H1202" s="153"/>
      <c r="I1202" s="153"/>
      <c r="J1202" s="153"/>
      <c r="K1202" s="153"/>
      <c r="N1202" s="153"/>
      <c r="O1202" s="153"/>
      <c r="P1202" s="153"/>
      <c r="Q1202" s="153"/>
      <c r="R1202" s="153"/>
      <c r="S1202" s="153"/>
    </row>
    <row r="1203" spans="1:19" ht="15" customHeight="1" x14ac:dyDescent="0.25">
      <c r="A1203" s="215" t="s">
        <v>359</v>
      </c>
      <c r="B1203" s="215"/>
      <c r="C1203" s="215"/>
      <c r="D1203" s="14" t="s">
        <v>26</v>
      </c>
      <c r="E1203" s="153"/>
      <c r="F1203" s="153"/>
      <c r="H1203" s="153"/>
      <c r="I1203" s="153"/>
      <c r="J1203" s="153"/>
      <c r="K1203" s="153"/>
      <c r="N1203" s="153"/>
      <c r="O1203" s="153"/>
      <c r="P1203" s="153"/>
      <c r="Q1203" s="153"/>
      <c r="R1203" s="153"/>
      <c r="S1203" s="153"/>
    </row>
    <row r="1204" spans="1:19" ht="11.1" customHeight="1" x14ac:dyDescent="0.25">
      <c r="A1204" s="153"/>
      <c r="B1204" s="153"/>
      <c r="C1204" s="153"/>
      <c r="D1204" s="153"/>
      <c r="E1204" s="153"/>
      <c r="F1204" s="153"/>
      <c r="H1204" s="153"/>
      <c r="I1204" s="153"/>
      <c r="J1204" s="153"/>
      <c r="K1204" s="153"/>
      <c r="N1204" s="153"/>
      <c r="O1204" s="153"/>
      <c r="P1204" s="153"/>
      <c r="Q1204" s="153"/>
      <c r="R1204" s="153"/>
      <c r="S1204" s="153"/>
    </row>
    <row r="1205" spans="1:19" ht="11.1" customHeight="1" x14ac:dyDescent="0.25">
      <c r="A1205" s="55"/>
      <c r="B1205" s="225" t="s">
        <v>116</v>
      </c>
      <c r="C1205" s="226"/>
      <c r="D1205" s="56" t="s">
        <v>28</v>
      </c>
      <c r="E1205" s="57" t="s">
        <v>29</v>
      </c>
      <c r="F1205" s="57" t="s">
        <v>30</v>
      </c>
      <c r="G1205" s="57" t="s">
        <v>31</v>
      </c>
      <c r="H1205" s="57" t="s">
        <v>32</v>
      </c>
      <c r="I1205" s="57" t="s">
        <v>33</v>
      </c>
      <c r="J1205" s="57" t="s">
        <v>34</v>
      </c>
      <c r="K1205" s="57" t="s">
        <v>35</v>
      </c>
      <c r="L1205" s="57" t="s">
        <v>36</v>
      </c>
      <c r="M1205" s="57" t="s">
        <v>37</v>
      </c>
      <c r="N1205" s="57" t="s">
        <v>38</v>
      </c>
      <c r="O1205" s="57" t="s">
        <v>39</v>
      </c>
      <c r="P1205" s="57" t="s">
        <v>40</v>
      </c>
      <c r="Q1205" s="15"/>
      <c r="R1205" s="57" t="s">
        <v>41</v>
      </c>
      <c r="S1205" s="58"/>
    </row>
    <row r="1206" spans="1:19" ht="11.1" customHeight="1" x14ac:dyDescent="0.25">
      <c r="A1206" s="59"/>
      <c r="B1206" s="227"/>
      <c r="C1206" s="228"/>
      <c r="D1206" s="56" t="s">
        <v>42</v>
      </c>
      <c r="E1206" s="60"/>
      <c r="F1206" s="60"/>
      <c r="G1206" s="60">
        <v>150</v>
      </c>
      <c r="H1206" s="60">
        <v>120</v>
      </c>
      <c r="I1206" s="60">
        <v>200</v>
      </c>
      <c r="J1206" s="60">
        <v>170</v>
      </c>
      <c r="K1206" s="60">
        <v>180</v>
      </c>
      <c r="L1206" s="60"/>
      <c r="M1206" s="60">
        <v>100</v>
      </c>
      <c r="N1206" s="60">
        <v>80</v>
      </c>
      <c r="O1206" s="60">
        <v>100</v>
      </c>
      <c r="P1206" s="60">
        <v>105</v>
      </c>
      <c r="Q1206" s="15"/>
      <c r="R1206" s="60">
        <f>AVERAGE(E1206:P1206)</f>
        <v>133.88888888888889</v>
      </c>
      <c r="S1206" s="61" t="s">
        <v>43</v>
      </c>
    </row>
    <row r="1207" spans="1:19" ht="11.1" customHeight="1" x14ac:dyDescent="0.25">
      <c r="A1207" s="59"/>
      <c r="B1207" s="229"/>
      <c r="C1207" s="230"/>
      <c r="D1207" s="56" t="s">
        <v>44</v>
      </c>
      <c r="E1207" s="62"/>
      <c r="F1207" s="62"/>
      <c r="G1207" s="62"/>
      <c r="H1207" s="62"/>
      <c r="I1207" s="62"/>
      <c r="J1207" s="63"/>
      <c r="K1207" s="63"/>
      <c r="L1207" s="63"/>
      <c r="M1207" s="63"/>
      <c r="N1207" s="63"/>
      <c r="O1207" s="63"/>
      <c r="P1207" s="63"/>
      <c r="Q1207" s="64"/>
      <c r="R1207" s="60">
        <f>AVERAGE(E1206:J1206)</f>
        <v>160</v>
      </c>
      <c r="S1207" s="61" t="s">
        <v>46</v>
      </c>
    </row>
    <row r="1208" spans="1:19" ht="11.1" customHeight="1" x14ac:dyDescent="0.25">
      <c r="A1208" s="59"/>
      <c r="B1208" s="59"/>
      <c r="C1208" s="59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15"/>
      <c r="P1208" s="15"/>
      <c r="Q1208" s="15"/>
      <c r="R1208" s="15"/>
      <c r="S1208" s="54"/>
    </row>
    <row r="1209" spans="1:19" ht="11.1" customHeight="1" x14ac:dyDescent="0.25">
      <c r="A1209" s="55"/>
      <c r="B1209" s="225" t="s">
        <v>117</v>
      </c>
      <c r="C1209" s="226"/>
      <c r="D1209" s="56" t="s">
        <v>28</v>
      </c>
      <c r="E1209" s="57" t="s">
        <v>47</v>
      </c>
      <c r="F1209" s="57" t="s">
        <v>48</v>
      </c>
      <c r="G1209" s="57" t="s">
        <v>49</v>
      </c>
      <c r="H1209" s="57" t="s">
        <v>50</v>
      </c>
      <c r="I1209" s="57" t="s">
        <v>51</v>
      </c>
      <c r="J1209" s="57" t="s">
        <v>52</v>
      </c>
      <c r="K1209" s="57" t="s">
        <v>53</v>
      </c>
      <c r="L1209" s="57" t="s">
        <v>54</v>
      </c>
      <c r="M1209" s="57" t="s">
        <v>55</v>
      </c>
      <c r="N1209" s="57" t="s">
        <v>56</v>
      </c>
      <c r="O1209" s="57" t="s">
        <v>57</v>
      </c>
      <c r="P1209" s="57" t="s">
        <v>58</v>
      </c>
      <c r="Q1209" s="15"/>
      <c r="R1209" s="57" t="s">
        <v>41</v>
      </c>
      <c r="S1209" s="58"/>
    </row>
    <row r="1210" spans="1:19" ht="11.1" customHeight="1" x14ac:dyDescent="0.25">
      <c r="A1210" s="59"/>
      <c r="B1210" s="227"/>
      <c r="C1210" s="228"/>
      <c r="D1210" s="56" t="s">
        <v>42</v>
      </c>
      <c r="E1210" s="60">
        <v>100</v>
      </c>
      <c r="F1210" s="60">
        <v>100</v>
      </c>
      <c r="G1210" s="60">
        <v>60</v>
      </c>
      <c r="H1210" s="60">
        <v>70</v>
      </c>
      <c r="I1210" s="60">
        <v>160</v>
      </c>
      <c r="J1210" s="60">
        <v>150</v>
      </c>
      <c r="K1210" s="60">
        <v>50</v>
      </c>
      <c r="L1210" s="60">
        <v>50</v>
      </c>
      <c r="M1210" s="60">
        <v>50</v>
      </c>
      <c r="N1210" s="60">
        <v>70</v>
      </c>
      <c r="O1210" s="60">
        <v>60</v>
      </c>
      <c r="P1210" s="60"/>
      <c r="Q1210" s="15"/>
      <c r="R1210" s="60">
        <f>AVERAGE(E1210:P1210)</f>
        <v>83.63636363636364</v>
      </c>
      <c r="S1210" s="61" t="s">
        <v>43</v>
      </c>
    </row>
    <row r="1211" spans="1:19" ht="11.1" customHeight="1" x14ac:dyDescent="0.25">
      <c r="A1211" s="59"/>
      <c r="B1211" s="229"/>
      <c r="C1211" s="230"/>
      <c r="D1211" s="56" t="s">
        <v>44</v>
      </c>
      <c r="E1211" s="62"/>
      <c r="F1211" s="62"/>
      <c r="G1211" s="62"/>
      <c r="H1211" s="62"/>
      <c r="I1211" s="62"/>
      <c r="J1211" s="63"/>
      <c r="K1211" s="63"/>
      <c r="L1211" s="63"/>
      <c r="M1211" s="63"/>
      <c r="N1211" s="63"/>
      <c r="O1211" s="63"/>
      <c r="P1211" s="63" t="s">
        <v>45</v>
      </c>
      <c r="Q1211" s="64"/>
      <c r="R1211" s="60">
        <f>AVERAGE(E1210:J1210)</f>
        <v>106.66666666666667</v>
      </c>
      <c r="S1211" s="61" t="s">
        <v>46</v>
      </c>
    </row>
    <row r="1212" spans="1:19" ht="11.1" customHeight="1" x14ac:dyDescent="0.25">
      <c r="A1212" s="59"/>
      <c r="B1212" s="52"/>
      <c r="C1212" s="15"/>
      <c r="D1212" s="66"/>
      <c r="E1212" s="66"/>
      <c r="F1212" s="66"/>
      <c r="G1212" s="61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54"/>
    </row>
    <row r="1213" spans="1:19" ht="11.1" customHeight="1" x14ac:dyDescent="0.25">
      <c r="A1213" s="55"/>
      <c r="B1213" s="225" t="s">
        <v>118</v>
      </c>
      <c r="C1213" s="226"/>
      <c r="D1213" s="56" t="s">
        <v>28</v>
      </c>
      <c r="E1213" s="57" t="s">
        <v>60</v>
      </c>
      <c r="F1213" s="57" t="s">
        <v>61</v>
      </c>
      <c r="G1213" s="57" t="s">
        <v>62</v>
      </c>
      <c r="H1213" s="57" t="s">
        <v>63</v>
      </c>
      <c r="I1213" s="57" t="s">
        <v>64</v>
      </c>
      <c r="J1213" s="57" t="s">
        <v>65</v>
      </c>
      <c r="K1213" s="57" t="s">
        <v>66</v>
      </c>
      <c r="L1213" s="57" t="s">
        <v>67</v>
      </c>
      <c r="M1213" s="57" t="s">
        <v>68</v>
      </c>
      <c r="N1213" s="57" t="s">
        <v>56</v>
      </c>
      <c r="O1213" s="57" t="s">
        <v>69</v>
      </c>
      <c r="P1213" s="57" t="s">
        <v>70</v>
      </c>
      <c r="Q1213" s="15"/>
      <c r="R1213" s="57" t="s">
        <v>41</v>
      </c>
      <c r="S1213" s="58"/>
    </row>
    <row r="1214" spans="1:19" ht="11.1" customHeight="1" x14ac:dyDescent="0.25">
      <c r="A1214" s="59"/>
      <c r="B1214" s="227"/>
      <c r="C1214" s="228"/>
      <c r="D1214" s="56" t="s">
        <v>42</v>
      </c>
      <c r="E1214" s="60"/>
      <c r="F1214" s="60">
        <v>105</v>
      </c>
      <c r="G1214" s="60">
        <v>120</v>
      </c>
      <c r="H1214" s="60">
        <v>70</v>
      </c>
      <c r="I1214" s="60">
        <v>70</v>
      </c>
      <c r="J1214" s="60">
        <v>40</v>
      </c>
      <c r="K1214" s="60">
        <v>50</v>
      </c>
      <c r="L1214" s="60">
        <v>45</v>
      </c>
      <c r="M1214" s="60">
        <v>30</v>
      </c>
      <c r="N1214" s="60"/>
      <c r="O1214" s="60"/>
      <c r="P1214" s="60"/>
      <c r="Q1214" s="15"/>
      <c r="R1214" s="60">
        <f>AVERAGE(E1214:P1214)</f>
        <v>66.25</v>
      </c>
      <c r="S1214" s="61" t="s">
        <v>43</v>
      </c>
    </row>
    <row r="1215" spans="1:19" ht="11.1" customHeight="1" x14ac:dyDescent="0.25">
      <c r="A1215" s="59"/>
      <c r="B1215" s="229"/>
      <c r="C1215" s="230"/>
      <c r="D1215" s="56" t="s">
        <v>44</v>
      </c>
      <c r="E1215" s="62"/>
      <c r="F1215" s="62"/>
      <c r="G1215" s="62"/>
      <c r="H1215" s="62"/>
      <c r="I1215" s="62"/>
      <c r="J1215" s="63"/>
      <c r="K1215" s="63"/>
      <c r="L1215" s="63"/>
      <c r="M1215" s="63"/>
      <c r="N1215" s="235" t="s">
        <v>381</v>
      </c>
      <c r="O1215" s="236"/>
      <c r="P1215" s="237"/>
      <c r="Q1215" s="64"/>
      <c r="R1215" s="60">
        <f>AVERAGE(E1214:J1214)</f>
        <v>81</v>
      </c>
      <c r="S1215" s="61" t="s">
        <v>46</v>
      </c>
    </row>
    <row r="1216" spans="1:19" ht="11.1" customHeight="1" x14ac:dyDescent="0.25">
      <c r="A1216" s="59"/>
      <c r="B1216" s="55"/>
      <c r="C1216" s="59"/>
      <c r="D1216" s="59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59"/>
      <c r="R1216" s="59"/>
      <c r="S1216" s="59"/>
    </row>
    <row r="1217" spans="1:19" ht="11.1" customHeight="1" x14ac:dyDescent="0.25">
      <c r="A1217" s="55"/>
      <c r="B1217" s="225" t="s">
        <v>119</v>
      </c>
      <c r="C1217" s="226"/>
      <c r="D1217" s="56" t="s">
        <v>28</v>
      </c>
      <c r="E1217" s="57" t="s">
        <v>71</v>
      </c>
      <c r="F1217" s="57" t="s">
        <v>72</v>
      </c>
      <c r="G1217" s="57" t="s">
        <v>73</v>
      </c>
      <c r="H1217" s="57" t="s">
        <v>74</v>
      </c>
      <c r="I1217" s="57" t="s">
        <v>75</v>
      </c>
      <c r="J1217" s="57" t="s">
        <v>76</v>
      </c>
      <c r="K1217" s="57" t="s">
        <v>77</v>
      </c>
      <c r="L1217" s="57" t="s">
        <v>78</v>
      </c>
      <c r="M1217" s="57" t="s">
        <v>79</v>
      </c>
      <c r="N1217" s="57" t="s">
        <v>80</v>
      </c>
      <c r="O1217" s="57" t="s">
        <v>81</v>
      </c>
      <c r="P1217" s="57" t="s">
        <v>82</v>
      </c>
      <c r="Q1217" s="15"/>
      <c r="R1217" s="57" t="s">
        <v>41</v>
      </c>
      <c r="S1217" s="58"/>
    </row>
    <row r="1218" spans="1:19" ht="11.1" customHeight="1" x14ac:dyDescent="0.25">
      <c r="A1218" s="59"/>
      <c r="B1218" s="227"/>
      <c r="C1218" s="228"/>
      <c r="D1218" s="56" t="s">
        <v>42</v>
      </c>
      <c r="E1218" s="60"/>
      <c r="F1218" s="60"/>
      <c r="G1218" s="60"/>
      <c r="H1218" s="60"/>
      <c r="I1218" s="60"/>
      <c r="J1218" s="60"/>
      <c r="K1218" s="60">
        <v>180</v>
      </c>
      <c r="L1218" s="60">
        <v>180</v>
      </c>
      <c r="M1218" s="60">
        <v>230</v>
      </c>
      <c r="N1218" s="60">
        <v>170</v>
      </c>
      <c r="O1218" s="60">
        <v>170</v>
      </c>
      <c r="P1218" s="60">
        <v>170</v>
      </c>
      <c r="Q1218" s="15"/>
      <c r="R1218" s="60">
        <f>AVERAGE(E1218:P1218)</f>
        <v>183.33333333333334</v>
      </c>
      <c r="S1218" s="61" t="s">
        <v>43</v>
      </c>
    </row>
    <row r="1219" spans="1:19" ht="11.1" customHeight="1" x14ac:dyDescent="0.25">
      <c r="A1219" s="59"/>
      <c r="B1219" s="229"/>
      <c r="C1219" s="230"/>
      <c r="D1219" s="56" t="s">
        <v>44</v>
      </c>
      <c r="E1219" s="235" t="s">
        <v>381</v>
      </c>
      <c r="F1219" s="236"/>
      <c r="G1219" s="236"/>
      <c r="H1219" s="236"/>
      <c r="I1219" s="236"/>
      <c r="J1219" s="237"/>
      <c r="K1219" s="63" t="s">
        <v>16</v>
      </c>
      <c r="L1219" s="63" t="s">
        <v>16</v>
      </c>
      <c r="M1219" s="63" t="s">
        <v>157</v>
      </c>
      <c r="N1219" s="63" t="s">
        <v>157</v>
      </c>
      <c r="O1219" s="63" t="s">
        <v>157</v>
      </c>
      <c r="P1219" s="63" t="s">
        <v>157</v>
      </c>
      <c r="Q1219" s="64"/>
      <c r="R1219" s="60" t="s">
        <v>16</v>
      </c>
      <c r="S1219" s="61" t="s">
        <v>46</v>
      </c>
    </row>
    <row r="1220" spans="1:19" ht="11.1" customHeight="1" x14ac:dyDescent="0.25">
      <c r="A1220" s="59"/>
      <c r="B1220" s="55"/>
      <c r="C1220" s="59"/>
      <c r="D1220" s="59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59"/>
      <c r="R1220" s="59"/>
      <c r="S1220" s="59"/>
    </row>
    <row r="1221" spans="1:19" ht="11.1" customHeight="1" x14ac:dyDescent="0.25">
      <c r="A1221" s="55"/>
      <c r="B1221" s="225" t="s">
        <v>122</v>
      </c>
      <c r="C1221" s="226"/>
      <c r="D1221" s="56" t="s">
        <v>28</v>
      </c>
      <c r="E1221" s="57" t="s">
        <v>85</v>
      </c>
      <c r="F1221" s="57" t="s">
        <v>86</v>
      </c>
      <c r="G1221" s="57" t="s">
        <v>87</v>
      </c>
      <c r="H1221" s="57" t="s">
        <v>88</v>
      </c>
      <c r="I1221" s="57" t="s">
        <v>89</v>
      </c>
      <c r="J1221" s="57" t="s">
        <v>90</v>
      </c>
      <c r="K1221" s="57" t="s">
        <v>91</v>
      </c>
      <c r="L1221" s="57" t="s">
        <v>92</v>
      </c>
      <c r="M1221" s="57" t="s">
        <v>93</v>
      </c>
      <c r="N1221" s="57" t="s">
        <v>94</v>
      </c>
      <c r="O1221" s="57" t="s">
        <v>95</v>
      </c>
      <c r="P1221" s="57" t="s">
        <v>96</v>
      </c>
      <c r="Q1221" s="15"/>
      <c r="R1221" s="57" t="s">
        <v>41</v>
      </c>
      <c r="S1221" s="58"/>
    </row>
    <row r="1222" spans="1:19" ht="11.1" customHeight="1" x14ac:dyDescent="0.25">
      <c r="A1222" s="59"/>
      <c r="B1222" s="227"/>
      <c r="C1222" s="228"/>
      <c r="D1222" s="56" t="s">
        <v>42</v>
      </c>
      <c r="E1222" s="60">
        <v>170</v>
      </c>
      <c r="F1222" s="60"/>
      <c r="G1222" s="60">
        <v>170</v>
      </c>
      <c r="H1222" s="60">
        <v>100</v>
      </c>
      <c r="I1222" s="60">
        <v>170</v>
      </c>
      <c r="J1222" s="60">
        <v>150</v>
      </c>
      <c r="K1222" s="60">
        <v>55</v>
      </c>
      <c r="L1222" s="60">
        <v>95</v>
      </c>
      <c r="M1222" s="60">
        <v>70</v>
      </c>
      <c r="N1222" s="60">
        <v>170</v>
      </c>
      <c r="O1222" s="60">
        <v>110</v>
      </c>
      <c r="P1222" s="60">
        <v>170</v>
      </c>
      <c r="Q1222" s="15"/>
      <c r="R1222" s="60">
        <f>AVERAGE(E1222:P1222)</f>
        <v>130</v>
      </c>
      <c r="S1222" s="61" t="s">
        <v>43</v>
      </c>
    </row>
    <row r="1223" spans="1:19" ht="11.1" customHeight="1" x14ac:dyDescent="0.25">
      <c r="A1223" s="59"/>
      <c r="B1223" s="229"/>
      <c r="C1223" s="230"/>
      <c r="D1223" s="56" t="s">
        <v>44</v>
      </c>
      <c r="E1223" s="62" t="s">
        <v>177</v>
      </c>
      <c r="F1223" s="62" t="s">
        <v>45</v>
      </c>
      <c r="G1223" s="62" t="s">
        <v>177</v>
      </c>
      <c r="H1223" s="62" t="s">
        <v>177</v>
      </c>
      <c r="I1223" s="62" t="s">
        <v>177</v>
      </c>
      <c r="J1223" s="63" t="s">
        <v>177</v>
      </c>
      <c r="K1223" s="63" t="s">
        <v>149</v>
      </c>
      <c r="L1223" s="63" t="s">
        <v>121</v>
      </c>
      <c r="M1223" s="63" t="s">
        <v>149</v>
      </c>
      <c r="N1223" s="63" t="s">
        <v>177</v>
      </c>
      <c r="O1223" s="63" t="s">
        <v>177</v>
      </c>
      <c r="P1223" s="63" t="s">
        <v>177</v>
      </c>
      <c r="Q1223" s="64"/>
      <c r="R1223" s="60">
        <f>AVERAGE(E1222:J1222)</f>
        <v>152</v>
      </c>
      <c r="S1223" s="61" t="s">
        <v>46</v>
      </c>
    </row>
    <row r="1224" spans="1:19" ht="11.1" customHeight="1" x14ac:dyDescent="0.25">
      <c r="A1224" s="59"/>
      <c r="B1224" s="15"/>
      <c r="C1224" s="15"/>
      <c r="D1224" s="15"/>
      <c r="E1224" s="15"/>
      <c r="F1224" s="15"/>
      <c r="G1224" s="161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</row>
    <row r="1225" spans="1:19" ht="11.1" customHeight="1" x14ac:dyDescent="0.25">
      <c r="A1225" s="55"/>
      <c r="B1225" s="225" t="s">
        <v>128</v>
      </c>
      <c r="C1225" s="226"/>
      <c r="D1225" s="56" t="s">
        <v>28</v>
      </c>
      <c r="E1225" s="57" t="s">
        <v>124</v>
      </c>
      <c r="F1225" s="57" t="s">
        <v>125</v>
      </c>
      <c r="G1225" s="57" t="s">
        <v>126</v>
      </c>
      <c r="H1225" s="57" t="s">
        <v>127</v>
      </c>
      <c r="I1225" s="57" t="s">
        <v>129</v>
      </c>
      <c r="J1225" s="57" t="s">
        <v>130</v>
      </c>
      <c r="K1225" s="57" t="s">
        <v>131</v>
      </c>
      <c r="L1225" s="57" t="s">
        <v>132</v>
      </c>
      <c r="M1225" s="57" t="s">
        <v>133</v>
      </c>
      <c r="N1225" s="57" t="s">
        <v>134</v>
      </c>
      <c r="O1225" s="57" t="s">
        <v>135</v>
      </c>
      <c r="P1225" s="57" t="s">
        <v>136</v>
      </c>
      <c r="Q1225" s="15"/>
      <c r="R1225" s="57" t="s">
        <v>41</v>
      </c>
      <c r="S1225" s="58"/>
    </row>
    <row r="1226" spans="1:19" ht="11.1" customHeight="1" x14ac:dyDescent="0.25">
      <c r="A1226" s="59"/>
      <c r="B1226" s="227"/>
      <c r="C1226" s="228"/>
      <c r="D1226" s="56" t="s">
        <v>42</v>
      </c>
      <c r="E1226" s="60"/>
      <c r="F1226" s="60"/>
      <c r="G1226" s="60">
        <v>120</v>
      </c>
      <c r="H1226" s="60">
        <v>130</v>
      </c>
      <c r="I1226" s="60">
        <v>160</v>
      </c>
      <c r="J1226" s="60">
        <v>180</v>
      </c>
      <c r="K1226" s="60">
        <v>95</v>
      </c>
      <c r="L1226" s="60">
        <v>100</v>
      </c>
      <c r="M1226" s="60">
        <v>160</v>
      </c>
      <c r="N1226" s="60">
        <v>160</v>
      </c>
      <c r="O1226" s="60">
        <v>110</v>
      </c>
      <c r="P1226" s="60"/>
      <c r="Q1226" s="15"/>
      <c r="R1226" s="60">
        <f>AVERAGE(E1226:P1226)</f>
        <v>135</v>
      </c>
      <c r="S1226" s="61" t="s">
        <v>43</v>
      </c>
    </row>
    <row r="1227" spans="1:19" ht="11.1" customHeight="1" x14ac:dyDescent="0.25">
      <c r="A1227" s="59"/>
      <c r="B1227" s="229"/>
      <c r="C1227" s="230"/>
      <c r="D1227" s="56" t="s">
        <v>44</v>
      </c>
      <c r="E1227" s="63" t="s">
        <v>45</v>
      </c>
      <c r="F1227" s="63" t="s">
        <v>45</v>
      </c>
      <c r="G1227" s="62" t="s">
        <v>97</v>
      </c>
      <c r="H1227" s="62" t="s">
        <v>97</v>
      </c>
      <c r="I1227" s="63" t="s">
        <v>97</v>
      </c>
      <c r="J1227" s="63" t="s">
        <v>171</v>
      </c>
      <c r="K1227" s="62" t="s">
        <v>83</v>
      </c>
      <c r="L1227" s="62" t="s">
        <v>83</v>
      </c>
      <c r="M1227" s="62" t="s">
        <v>83</v>
      </c>
      <c r="N1227" s="63" t="s">
        <v>16</v>
      </c>
      <c r="O1227" s="63" t="s">
        <v>177</v>
      </c>
      <c r="P1227" s="63" t="s">
        <v>112</v>
      </c>
      <c r="Q1227" s="64"/>
      <c r="R1227" s="60">
        <f>AVERAGE(E1226:J1226)</f>
        <v>147.5</v>
      </c>
      <c r="S1227" s="61" t="s">
        <v>46</v>
      </c>
    </row>
    <row r="1228" spans="1:19" ht="11.1" customHeight="1" x14ac:dyDescent="0.25">
      <c r="A1228" s="59"/>
      <c r="B1228" s="15"/>
      <c r="C1228" s="15"/>
      <c r="D1228" s="15"/>
      <c r="E1228" s="15"/>
      <c r="F1228" s="15"/>
      <c r="G1228" s="161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</row>
    <row r="1229" spans="1:19" ht="11.1" customHeight="1" x14ac:dyDescent="0.25">
      <c r="A1229" s="55"/>
      <c r="B1229" s="225" t="s">
        <v>295</v>
      </c>
      <c r="C1229" s="226"/>
      <c r="D1229" s="56" t="s">
        <v>28</v>
      </c>
      <c r="E1229" s="57" t="s">
        <v>296</v>
      </c>
      <c r="F1229" s="57" t="s">
        <v>297</v>
      </c>
      <c r="G1229" s="57" t="s">
        <v>298</v>
      </c>
      <c r="H1229" s="57" t="s">
        <v>299</v>
      </c>
      <c r="I1229" s="57" t="s">
        <v>300</v>
      </c>
      <c r="J1229" s="57" t="s">
        <v>301</v>
      </c>
      <c r="K1229" s="57" t="s">
        <v>302</v>
      </c>
      <c r="L1229" s="57" t="s">
        <v>303</v>
      </c>
      <c r="M1229" s="57" t="s">
        <v>304</v>
      </c>
      <c r="N1229" s="57" t="s">
        <v>305</v>
      </c>
      <c r="O1229" s="57" t="s">
        <v>306</v>
      </c>
      <c r="P1229" s="57" t="s">
        <v>307</v>
      </c>
      <c r="Q1229" s="15"/>
      <c r="R1229" s="57" t="s">
        <v>41</v>
      </c>
      <c r="S1229" s="58"/>
    </row>
    <row r="1230" spans="1:19" ht="11.1" customHeight="1" x14ac:dyDescent="0.25">
      <c r="A1230" s="59"/>
      <c r="B1230" s="227"/>
      <c r="C1230" s="228"/>
      <c r="D1230" s="56" t="s">
        <v>42</v>
      </c>
      <c r="E1230" s="60"/>
      <c r="F1230" s="60"/>
      <c r="G1230" s="60"/>
      <c r="H1230" s="60">
        <v>70</v>
      </c>
      <c r="I1230" s="60">
        <v>130</v>
      </c>
      <c r="J1230" s="60">
        <v>200</v>
      </c>
      <c r="K1230" s="60">
        <v>180</v>
      </c>
      <c r="L1230" s="60">
        <v>195</v>
      </c>
      <c r="M1230" s="60">
        <v>190</v>
      </c>
      <c r="N1230" s="60"/>
      <c r="O1230" s="60"/>
      <c r="P1230" s="60"/>
      <c r="Q1230" s="15"/>
      <c r="R1230" s="60">
        <f>AVERAGE(E1230:P1230)</f>
        <v>160.83333333333334</v>
      </c>
      <c r="S1230" s="61" t="s">
        <v>43</v>
      </c>
    </row>
    <row r="1231" spans="1:19" ht="11.1" customHeight="1" x14ac:dyDescent="0.25">
      <c r="A1231" s="59"/>
      <c r="B1231" s="229"/>
      <c r="C1231" s="230"/>
      <c r="D1231" s="56" t="s">
        <v>44</v>
      </c>
      <c r="E1231" s="63" t="s">
        <v>112</v>
      </c>
      <c r="F1231" s="63" t="s">
        <v>112</v>
      </c>
      <c r="G1231" s="63" t="s">
        <v>112</v>
      </c>
      <c r="H1231" s="62" t="s">
        <v>121</v>
      </c>
      <c r="I1231" s="62" t="s">
        <v>83</v>
      </c>
      <c r="J1231" s="63" t="s">
        <v>121</v>
      </c>
      <c r="K1231" s="62" t="s">
        <v>83</v>
      </c>
      <c r="L1231" s="62" t="s">
        <v>121</v>
      </c>
      <c r="M1231" s="62" t="s">
        <v>121</v>
      </c>
      <c r="N1231" s="63" t="s">
        <v>112</v>
      </c>
      <c r="O1231" s="63" t="s">
        <v>112</v>
      </c>
      <c r="P1231" s="63" t="s">
        <v>112</v>
      </c>
      <c r="Q1231" s="64"/>
      <c r="R1231" s="60">
        <f>AVERAGE(E1230:J1230)</f>
        <v>133.33333333333334</v>
      </c>
      <c r="S1231" s="61" t="s">
        <v>46</v>
      </c>
    </row>
    <row r="1232" spans="1:19" s="178" customFormat="1" ht="11.1" customHeight="1" x14ac:dyDescent="0.25">
      <c r="A1232" s="59"/>
      <c r="B1232" s="15"/>
      <c r="C1232" s="15"/>
      <c r="D1232" s="15"/>
      <c r="E1232" s="15"/>
      <c r="F1232" s="15"/>
      <c r="G1232" s="161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</row>
    <row r="1233" spans="1:19" s="178" customFormat="1" ht="11.1" customHeight="1" x14ac:dyDescent="0.25">
      <c r="A1233" s="59"/>
      <c r="B1233" s="231" t="s">
        <v>408</v>
      </c>
      <c r="C1233" s="231"/>
      <c r="D1233" s="56" t="s">
        <v>28</v>
      </c>
      <c r="E1233" s="57" t="s">
        <v>411</v>
      </c>
      <c r="F1233" s="57" t="s">
        <v>412</v>
      </c>
      <c r="G1233" s="57" t="s">
        <v>413</v>
      </c>
      <c r="H1233" s="57" t="s">
        <v>414</v>
      </c>
      <c r="I1233" s="57" t="s">
        <v>415</v>
      </c>
      <c r="J1233" s="57" t="s">
        <v>416</v>
      </c>
      <c r="K1233" s="57" t="s">
        <v>417</v>
      </c>
      <c r="L1233" s="57" t="s">
        <v>418</v>
      </c>
      <c r="M1233" s="57" t="s">
        <v>419</v>
      </c>
      <c r="N1233" s="57" t="s">
        <v>420</v>
      </c>
      <c r="O1233" s="57" t="s">
        <v>421</v>
      </c>
      <c r="P1233" s="57" t="s">
        <v>422</v>
      </c>
      <c r="Q1233" s="15"/>
      <c r="R1233" s="150" t="s">
        <v>41</v>
      </c>
      <c r="S1233" s="58"/>
    </row>
    <row r="1234" spans="1:19" s="178" customFormat="1" ht="11.1" customHeight="1" x14ac:dyDescent="0.25">
      <c r="A1234" s="59"/>
      <c r="B1234" s="231"/>
      <c r="C1234" s="231"/>
      <c r="D1234" s="56" t="s">
        <v>42</v>
      </c>
      <c r="E1234" s="60"/>
      <c r="F1234" s="60"/>
      <c r="G1234" s="60"/>
      <c r="H1234" s="60"/>
      <c r="I1234" s="60"/>
      <c r="J1234" s="60">
        <v>170</v>
      </c>
      <c r="K1234" s="60">
        <v>170</v>
      </c>
      <c r="L1234" s="60">
        <v>170</v>
      </c>
      <c r="M1234" s="60">
        <v>190</v>
      </c>
      <c r="N1234" s="60">
        <v>150</v>
      </c>
      <c r="O1234" s="60"/>
      <c r="P1234" s="60"/>
      <c r="Q1234" s="15"/>
      <c r="R1234" s="60">
        <f>AVERAGE(E1234:P1234)</f>
        <v>170</v>
      </c>
      <c r="S1234" s="61" t="s">
        <v>43</v>
      </c>
    </row>
    <row r="1235" spans="1:19" s="178" customFormat="1" ht="11.1" customHeight="1" x14ac:dyDescent="0.25">
      <c r="A1235" s="59"/>
      <c r="B1235" s="231"/>
      <c r="C1235" s="231"/>
      <c r="D1235" s="56" t="s">
        <v>44</v>
      </c>
      <c r="E1235" s="62" t="s">
        <v>112</v>
      </c>
      <c r="F1235" s="62" t="s">
        <v>112</v>
      </c>
      <c r="G1235" s="62" t="s">
        <v>112</v>
      </c>
      <c r="H1235" s="62" t="s">
        <v>112</v>
      </c>
      <c r="I1235" s="62" t="s">
        <v>112</v>
      </c>
      <c r="J1235" s="63" t="s">
        <v>177</v>
      </c>
      <c r="K1235" s="62" t="s">
        <v>83</v>
      </c>
      <c r="L1235" s="62" t="s">
        <v>177</v>
      </c>
      <c r="M1235" s="62" t="s">
        <v>177</v>
      </c>
      <c r="N1235" s="62" t="s">
        <v>121</v>
      </c>
      <c r="O1235" s="62" t="s">
        <v>112</v>
      </c>
      <c r="P1235" s="62" t="s">
        <v>112</v>
      </c>
      <c r="Q1235" s="64"/>
      <c r="R1235" s="60">
        <f>AVERAGE(E1234:J1234)</f>
        <v>170</v>
      </c>
      <c r="S1235" s="61" t="s">
        <v>46</v>
      </c>
    </row>
    <row r="1236" spans="1:19" s="185" customFormat="1" ht="11.1" customHeight="1" x14ac:dyDescent="0.25">
      <c r="A1236" s="59"/>
      <c r="B1236" s="184"/>
      <c r="C1236" s="184"/>
      <c r="D1236" s="59"/>
      <c r="E1236" s="82"/>
      <c r="F1236" s="82"/>
      <c r="G1236" s="82"/>
      <c r="H1236" s="82"/>
      <c r="I1236" s="82"/>
      <c r="J1236" s="83"/>
      <c r="K1236" s="82"/>
      <c r="L1236" s="82"/>
      <c r="M1236" s="82"/>
      <c r="N1236" s="82"/>
      <c r="O1236" s="82"/>
      <c r="P1236" s="82"/>
      <c r="Q1236" s="81"/>
      <c r="R1236" s="65"/>
      <c r="S1236" s="85"/>
    </row>
    <row r="1237" spans="1:19" s="181" customFormat="1" ht="11.1" customHeight="1" x14ac:dyDescent="0.25">
      <c r="A1237" s="59"/>
      <c r="B1237" s="225" t="s">
        <v>446</v>
      </c>
      <c r="C1237" s="226"/>
      <c r="D1237" s="56" t="s">
        <v>28</v>
      </c>
      <c r="E1237" s="57" t="s">
        <v>434</v>
      </c>
      <c r="F1237" s="57" t="s">
        <v>435</v>
      </c>
      <c r="G1237" s="57" t="s">
        <v>436</v>
      </c>
      <c r="H1237" s="57" t="s">
        <v>437</v>
      </c>
      <c r="I1237" s="57" t="s">
        <v>438</v>
      </c>
      <c r="J1237" s="57" t="s">
        <v>439</v>
      </c>
      <c r="K1237" s="57" t="s">
        <v>440</v>
      </c>
      <c r="L1237" s="57" t="s">
        <v>441</v>
      </c>
      <c r="M1237" s="57" t="s">
        <v>442</v>
      </c>
      <c r="N1237" s="57" t="s">
        <v>443</v>
      </c>
      <c r="O1237" s="57" t="s">
        <v>444</v>
      </c>
      <c r="P1237" s="57" t="s">
        <v>445</v>
      </c>
      <c r="Q1237" s="15"/>
      <c r="R1237" s="150" t="s">
        <v>41</v>
      </c>
      <c r="S1237" s="61"/>
    </row>
    <row r="1238" spans="1:19" s="181" customFormat="1" ht="11.1" customHeight="1" x14ac:dyDescent="0.25">
      <c r="A1238" s="59"/>
      <c r="B1238" s="227"/>
      <c r="C1238" s="228"/>
      <c r="D1238" s="56" t="s">
        <v>42</v>
      </c>
      <c r="E1238" s="60"/>
      <c r="F1238" s="60"/>
      <c r="G1238" s="60"/>
      <c r="H1238" s="60">
        <v>80</v>
      </c>
      <c r="I1238" s="60">
        <v>190</v>
      </c>
      <c r="J1238" s="60">
        <v>175</v>
      </c>
      <c r="K1238" s="60">
        <v>180</v>
      </c>
      <c r="L1238" s="60">
        <v>185</v>
      </c>
      <c r="M1238" s="60">
        <v>60</v>
      </c>
      <c r="N1238" s="60">
        <v>110</v>
      </c>
      <c r="O1238" s="60">
        <v>150</v>
      </c>
      <c r="P1238" s="60">
        <v>170</v>
      </c>
      <c r="Q1238" s="15"/>
      <c r="R1238" s="60">
        <f>AVERAGE(E1238:P1238)</f>
        <v>144.44444444444446</v>
      </c>
      <c r="S1238" s="61" t="s">
        <v>43</v>
      </c>
    </row>
    <row r="1239" spans="1:19" s="181" customFormat="1" ht="11.1" customHeight="1" x14ac:dyDescent="0.25">
      <c r="A1239" s="59"/>
      <c r="B1239" s="229"/>
      <c r="C1239" s="230"/>
      <c r="D1239" s="56" t="s">
        <v>44</v>
      </c>
      <c r="E1239" s="62" t="s">
        <v>112</v>
      </c>
      <c r="F1239" s="62" t="s">
        <v>112</v>
      </c>
      <c r="G1239" s="62" t="s">
        <v>112</v>
      </c>
      <c r="H1239" s="62" t="s">
        <v>121</v>
      </c>
      <c r="I1239" s="62" t="s">
        <v>121</v>
      </c>
      <c r="J1239" s="63" t="s">
        <v>121</v>
      </c>
      <c r="K1239" s="62" t="s">
        <v>121</v>
      </c>
      <c r="L1239" s="63" t="s">
        <v>83</v>
      </c>
      <c r="M1239" s="63" t="s">
        <v>121</v>
      </c>
      <c r="N1239" s="63" t="s">
        <v>121</v>
      </c>
      <c r="O1239" s="63" t="s">
        <v>121</v>
      </c>
      <c r="P1239" s="63" t="s">
        <v>121</v>
      </c>
      <c r="Q1239" s="64"/>
      <c r="R1239" s="60">
        <f>AVERAGE(E1238:J1238)</f>
        <v>148.33333333333334</v>
      </c>
      <c r="S1239" s="61" t="s">
        <v>46</v>
      </c>
    </row>
    <row r="1240" spans="1:19" s="185" customFormat="1" ht="11.1" customHeight="1" x14ac:dyDescent="0.25">
      <c r="A1240" s="59"/>
      <c r="B1240" s="189"/>
      <c r="C1240" s="189"/>
      <c r="D1240" s="59"/>
      <c r="E1240" s="82"/>
      <c r="F1240" s="82"/>
      <c r="G1240" s="82"/>
      <c r="H1240" s="82"/>
      <c r="I1240" s="82"/>
      <c r="J1240" s="83"/>
      <c r="K1240" s="82"/>
      <c r="L1240" s="83"/>
      <c r="M1240" s="83"/>
      <c r="N1240" s="83"/>
      <c r="O1240" s="83"/>
      <c r="P1240" s="83"/>
      <c r="Q1240" s="81"/>
      <c r="R1240" s="65"/>
      <c r="S1240" s="85"/>
    </row>
    <row r="1241" spans="1:19" s="188" customFormat="1" ht="11.1" customHeight="1" x14ac:dyDescent="0.25">
      <c r="A1241" s="59"/>
      <c r="B1241" s="225" t="s">
        <v>465</v>
      </c>
      <c r="C1241" s="226"/>
      <c r="D1241" s="56" t="s">
        <v>28</v>
      </c>
      <c r="E1241" s="57" t="s">
        <v>466</v>
      </c>
      <c r="F1241" s="57" t="s">
        <v>467</v>
      </c>
      <c r="G1241" s="57" t="s">
        <v>468</v>
      </c>
      <c r="H1241" s="57" t="s">
        <v>469</v>
      </c>
      <c r="I1241" s="57" t="s">
        <v>470</v>
      </c>
      <c r="J1241" s="57" t="s">
        <v>471</v>
      </c>
      <c r="K1241" s="57" t="s">
        <v>472</v>
      </c>
      <c r="L1241" s="57" t="s">
        <v>473</v>
      </c>
      <c r="M1241" s="57" t="s">
        <v>474</v>
      </c>
      <c r="N1241" s="57" t="s">
        <v>475</v>
      </c>
      <c r="O1241" s="57" t="s">
        <v>476</v>
      </c>
      <c r="P1241" s="57" t="s">
        <v>477</v>
      </c>
      <c r="Q1241" s="15"/>
      <c r="R1241" s="150" t="s">
        <v>41</v>
      </c>
      <c r="S1241" s="61"/>
    </row>
    <row r="1242" spans="1:19" s="188" customFormat="1" ht="11.1" customHeight="1" x14ac:dyDescent="0.25">
      <c r="A1242" s="59"/>
      <c r="B1242" s="227"/>
      <c r="C1242" s="228"/>
      <c r="D1242" s="56" t="s">
        <v>42</v>
      </c>
      <c r="E1242" s="60"/>
      <c r="F1242" s="60">
        <v>60</v>
      </c>
      <c r="G1242" s="60">
        <v>60</v>
      </c>
      <c r="H1242" s="60">
        <v>60</v>
      </c>
      <c r="I1242" s="60">
        <v>140</v>
      </c>
      <c r="J1242" s="60">
        <v>60</v>
      </c>
      <c r="K1242" s="60">
        <v>50</v>
      </c>
      <c r="L1242" s="60">
        <v>60</v>
      </c>
      <c r="M1242" s="60">
        <v>60</v>
      </c>
      <c r="N1242" s="60"/>
      <c r="O1242" s="60"/>
      <c r="P1242" s="60"/>
      <c r="Q1242" s="15"/>
      <c r="R1242" s="60">
        <f>AVERAGE(E1242:P1242)</f>
        <v>68.75</v>
      </c>
      <c r="S1242" s="61" t="s">
        <v>43</v>
      </c>
    </row>
    <row r="1243" spans="1:19" s="188" customFormat="1" ht="11.1" customHeight="1" x14ac:dyDescent="0.25">
      <c r="A1243" s="59"/>
      <c r="B1243" s="229"/>
      <c r="C1243" s="230"/>
      <c r="D1243" s="56" t="s">
        <v>44</v>
      </c>
      <c r="E1243" s="62" t="s">
        <v>45</v>
      </c>
      <c r="F1243" s="62" t="s">
        <v>121</v>
      </c>
      <c r="G1243" s="62" t="s">
        <v>121</v>
      </c>
      <c r="H1243" s="62" t="s">
        <v>121</v>
      </c>
      <c r="I1243" s="62" t="s">
        <v>121</v>
      </c>
      <c r="J1243" s="63" t="s">
        <v>121</v>
      </c>
      <c r="K1243" s="62" t="s">
        <v>293</v>
      </c>
      <c r="L1243" s="63" t="s">
        <v>83</v>
      </c>
      <c r="M1243" s="63" t="s">
        <v>293</v>
      </c>
      <c r="N1243" s="63" t="s">
        <v>112</v>
      </c>
      <c r="O1243" s="63" t="s">
        <v>112</v>
      </c>
      <c r="P1243" s="63" t="s">
        <v>112</v>
      </c>
      <c r="Q1243" s="64"/>
      <c r="R1243" s="60">
        <f>AVERAGE(E1242:J1242)</f>
        <v>76</v>
      </c>
      <c r="S1243" s="61" t="s">
        <v>46</v>
      </c>
    </row>
    <row r="1244" spans="1:19" s="185" customFormat="1" ht="11.1" customHeight="1" x14ac:dyDescent="0.25">
      <c r="A1244" s="59"/>
      <c r="B1244" s="184"/>
      <c r="C1244" s="184"/>
      <c r="D1244" s="59"/>
      <c r="E1244" s="82"/>
      <c r="F1244" s="82"/>
      <c r="G1244" s="82"/>
      <c r="H1244" s="82"/>
      <c r="I1244" s="82"/>
      <c r="J1244" s="83"/>
      <c r="K1244" s="82"/>
      <c r="L1244" s="82"/>
      <c r="M1244" s="82"/>
      <c r="N1244" s="82"/>
      <c r="O1244" s="82"/>
      <c r="P1244" s="82"/>
      <c r="Q1244" s="81"/>
      <c r="R1244" s="65"/>
      <c r="S1244" s="85"/>
    </row>
    <row r="1246" spans="1:19" ht="20.100000000000001" customHeight="1" x14ac:dyDescent="0.25">
      <c r="A1246" s="198" t="s">
        <v>213</v>
      </c>
      <c r="B1246" s="198"/>
      <c r="C1246" s="198"/>
      <c r="D1246" s="153"/>
      <c r="E1246" s="153"/>
      <c r="F1246" s="153"/>
      <c r="H1246" s="153"/>
      <c r="I1246" s="153"/>
      <c r="J1246" s="153"/>
      <c r="K1246" s="153"/>
      <c r="N1246" s="153"/>
      <c r="O1246" s="153"/>
      <c r="P1246" s="153"/>
      <c r="Q1246" s="153"/>
      <c r="R1246" s="153"/>
      <c r="S1246" s="153"/>
    </row>
    <row r="1247" spans="1:19" ht="15" customHeight="1" x14ac:dyDescent="0.25">
      <c r="A1247" s="215" t="s">
        <v>351</v>
      </c>
      <c r="B1247" s="215"/>
      <c r="C1247" s="153"/>
      <c r="D1247" s="14" t="s">
        <v>26</v>
      </c>
      <c r="E1247" s="153"/>
      <c r="F1247" s="153"/>
      <c r="H1247" s="153"/>
      <c r="I1247" s="153"/>
      <c r="J1247" s="153"/>
      <c r="K1247" s="153"/>
      <c r="N1247" s="153"/>
      <c r="O1247" s="153"/>
      <c r="P1247" s="153"/>
      <c r="Q1247" s="153"/>
      <c r="R1247" s="153"/>
      <c r="S1247" s="153"/>
    </row>
    <row r="1248" spans="1:19" ht="11.1" customHeight="1" x14ac:dyDescent="0.25">
      <c r="A1248" s="153"/>
      <c r="B1248" s="153"/>
      <c r="C1248" s="153"/>
      <c r="D1248" s="153"/>
      <c r="E1248" s="153"/>
      <c r="F1248" s="153"/>
      <c r="H1248" s="153"/>
      <c r="I1248" s="153"/>
      <c r="J1248" s="153"/>
      <c r="K1248" s="153"/>
      <c r="N1248" s="153"/>
      <c r="O1248" s="153"/>
      <c r="P1248" s="153"/>
      <c r="Q1248" s="153"/>
      <c r="R1248" s="153"/>
      <c r="S1248" s="153"/>
    </row>
    <row r="1249" spans="1:19" ht="11.1" customHeight="1" x14ac:dyDescent="0.25">
      <c r="A1249" s="55"/>
      <c r="B1249" s="225" t="s">
        <v>116</v>
      </c>
      <c r="C1249" s="226"/>
      <c r="D1249" s="56" t="s">
        <v>28</v>
      </c>
      <c r="E1249" s="57" t="s">
        <v>29</v>
      </c>
      <c r="F1249" s="57" t="s">
        <v>30</v>
      </c>
      <c r="G1249" s="57" t="s">
        <v>31</v>
      </c>
      <c r="H1249" s="57" t="s">
        <v>32</v>
      </c>
      <c r="I1249" s="57" t="s">
        <v>33</v>
      </c>
      <c r="J1249" s="57" t="s">
        <v>34</v>
      </c>
      <c r="K1249" s="57" t="s">
        <v>35</v>
      </c>
      <c r="L1249" s="57" t="s">
        <v>36</v>
      </c>
      <c r="M1249" s="57" t="s">
        <v>37</v>
      </c>
      <c r="N1249" s="57" t="s">
        <v>38</v>
      </c>
      <c r="O1249" s="57" t="s">
        <v>39</v>
      </c>
      <c r="P1249" s="57" t="s">
        <v>40</v>
      </c>
      <c r="Q1249" s="15"/>
      <c r="R1249" s="57" t="s">
        <v>41</v>
      </c>
      <c r="S1249" s="58"/>
    </row>
    <row r="1250" spans="1:19" ht="11.1" customHeight="1" x14ac:dyDescent="0.25">
      <c r="A1250" s="59"/>
      <c r="B1250" s="227"/>
      <c r="C1250" s="228"/>
      <c r="D1250" s="56" t="s">
        <v>42</v>
      </c>
      <c r="E1250" s="60"/>
      <c r="F1250" s="60"/>
      <c r="G1250" s="60">
        <v>45</v>
      </c>
      <c r="H1250" s="60">
        <v>50</v>
      </c>
      <c r="I1250" s="60"/>
      <c r="J1250" s="60">
        <v>60</v>
      </c>
      <c r="K1250" s="60"/>
      <c r="L1250" s="60"/>
      <c r="M1250" s="60">
        <v>55</v>
      </c>
      <c r="N1250" s="60">
        <v>100</v>
      </c>
      <c r="O1250" s="60"/>
      <c r="P1250" s="60">
        <v>105</v>
      </c>
      <c r="Q1250" s="15"/>
      <c r="R1250" s="60">
        <f>AVERAGE(E1250:P1250)</f>
        <v>69.166666666666671</v>
      </c>
      <c r="S1250" s="61" t="s">
        <v>43</v>
      </c>
    </row>
    <row r="1251" spans="1:19" ht="11.1" customHeight="1" x14ac:dyDescent="0.25">
      <c r="A1251" s="59"/>
      <c r="B1251" s="229"/>
      <c r="C1251" s="230"/>
      <c r="D1251" s="56" t="s">
        <v>44</v>
      </c>
      <c r="E1251" s="62"/>
      <c r="F1251" s="62"/>
      <c r="G1251" s="62"/>
      <c r="H1251" s="62"/>
      <c r="I1251" s="62"/>
      <c r="J1251" s="63"/>
      <c r="K1251" s="63"/>
      <c r="L1251" s="63"/>
      <c r="M1251" s="63"/>
      <c r="N1251" s="63"/>
      <c r="O1251" s="63" t="s">
        <v>112</v>
      </c>
      <c r="P1251" s="63"/>
      <c r="Q1251" s="64"/>
      <c r="R1251" s="60">
        <f>AVERAGE(E1250:J1250)</f>
        <v>51.666666666666664</v>
      </c>
      <c r="S1251" s="61" t="s">
        <v>46</v>
      </c>
    </row>
    <row r="1252" spans="1:19" ht="11.1" customHeight="1" x14ac:dyDescent="0.25">
      <c r="A1252" s="59"/>
      <c r="B1252" s="59"/>
      <c r="C1252" s="59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15"/>
      <c r="P1252" s="15"/>
      <c r="Q1252" s="15"/>
      <c r="R1252" s="15"/>
      <c r="S1252" s="54"/>
    </row>
    <row r="1253" spans="1:19" ht="11.1" customHeight="1" x14ac:dyDescent="0.25">
      <c r="A1253" s="55"/>
      <c r="B1253" s="225" t="s">
        <v>117</v>
      </c>
      <c r="C1253" s="226"/>
      <c r="D1253" s="56" t="s">
        <v>28</v>
      </c>
      <c r="E1253" s="57" t="s">
        <v>47</v>
      </c>
      <c r="F1253" s="57" t="s">
        <v>48</v>
      </c>
      <c r="G1253" s="57" t="s">
        <v>49</v>
      </c>
      <c r="H1253" s="57" t="s">
        <v>50</v>
      </c>
      <c r="I1253" s="57" t="s">
        <v>51</v>
      </c>
      <c r="J1253" s="57" t="s">
        <v>52</v>
      </c>
      <c r="K1253" s="57" t="s">
        <v>53</v>
      </c>
      <c r="L1253" s="57" t="s">
        <v>54</v>
      </c>
      <c r="M1253" s="57" t="s">
        <v>55</v>
      </c>
      <c r="N1253" s="57" t="s">
        <v>56</v>
      </c>
      <c r="O1253" s="57" t="s">
        <v>57</v>
      </c>
      <c r="P1253" s="57" t="s">
        <v>58</v>
      </c>
      <c r="Q1253" s="15"/>
      <c r="R1253" s="57" t="s">
        <v>41</v>
      </c>
      <c r="S1253" s="58"/>
    </row>
    <row r="1254" spans="1:19" ht="11.1" customHeight="1" x14ac:dyDescent="0.25">
      <c r="A1254" s="59"/>
      <c r="B1254" s="227"/>
      <c r="C1254" s="228"/>
      <c r="D1254" s="56" t="s">
        <v>42</v>
      </c>
      <c r="E1254" s="60">
        <v>100</v>
      </c>
      <c r="F1254" s="60">
        <v>90</v>
      </c>
      <c r="G1254" s="60">
        <v>70</v>
      </c>
      <c r="H1254" s="60">
        <v>70</v>
      </c>
      <c r="I1254" s="60">
        <v>80</v>
      </c>
      <c r="J1254" s="60">
        <v>70</v>
      </c>
      <c r="K1254" s="60">
        <v>40</v>
      </c>
      <c r="L1254" s="60">
        <v>30</v>
      </c>
      <c r="M1254" s="60">
        <v>35</v>
      </c>
      <c r="N1254" s="60"/>
      <c r="O1254" s="60">
        <v>40</v>
      </c>
      <c r="P1254" s="60"/>
      <c r="Q1254" s="15"/>
      <c r="R1254" s="60">
        <f>AVERAGE(E1254:P1254)</f>
        <v>62.5</v>
      </c>
      <c r="S1254" s="61" t="s">
        <v>43</v>
      </c>
    </row>
    <row r="1255" spans="1:19" ht="11.1" customHeight="1" x14ac:dyDescent="0.25">
      <c r="A1255" s="59"/>
      <c r="B1255" s="229"/>
      <c r="C1255" s="230"/>
      <c r="D1255" s="56" t="s">
        <v>44</v>
      </c>
      <c r="E1255" s="62"/>
      <c r="F1255" s="62"/>
      <c r="G1255" s="62"/>
      <c r="H1255" s="62"/>
      <c r="I1255" s="62"/>
      <c r="J1255" s="63"/>
      <c r="K1255" s="63"/>
      <c r="L1255" s="63"/>
      <c r="M1255" s="63"/>
      <c r="N1255" s="63" t="s">
        <v>59</v>
      </c>
      <c r="O1255" s="63"/>
      <c r="P1255" s="63" t="s">
        <v>45</v>
      </c>
      <c r="Q1255" s="64"/>
      <c r="R1255" s="60">
        <f>AVERAGE(E1254:J1254)</f>
        <v>80</v>
      </c>
      <c r="S1255" s="61" t="s">
        <v>46</v>
      </c>
    </row>
    <row r="1256" spans="1:19" ht="11.1" customHeight="1" x14ac:dyDescent="0.25">
      <c r="A1256" s="59"/>
      <c r="B1256" s="52"/>
      <c r="C1256" s="15"/>
      <c r="D1256" s="66"/>
      <c r="E1256" s="66"/>
      <c r="F1256" s="66"/>
      <c r="G1256" s="61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54"/>
    </row>
    <row r="1257" spans="1:19" ht="11.1" customHeight="1" x14ac:dyDescent="0.25">
      <c r="A1257" s="55"/>
      <c r="B1257" s="225" t="s">
        <v>118</v>
      </c>
      <c r="C1257" s="226"/>
      <c r="D1257" s="56" t="s">
        <v>28</v>
      </c>
      <c r="E1257" s="57" t="s">
        <v>60</v>
      </c>
      <c r="F1257" s="57" t="s">
        <v>61</v>
      </c>
      <c r="G1257" s="57" t="s">
        <v>62</v>
      </c>
      <c r="H1257" s="57" t="s">
        <v>63</v>
      </c>
      <c r="I1257" s="57" t="s">
        <v>64</v>
      </c>
      <c r="J1257" s="57" t="s">
        <v>65</v>
      </c>
      <c r="K1257" s="57" t="s">
        <v>66</v>
      </c>
      <c r="L1257" s="57" t="s">
        <v>67</v>
      </c>
      <c r="M1257" s="57" t="s">
        <v>68</v>
      </c>
      <c r="N1257" s="57" t="s">
        <v>56</v>
      </c>
      <c r="O1257" s="57" t="s">
        <v>69</v>
      </c>
      <c r="P1257" s="57" t="s">
        <v>70</v>
      </c>
      <c r="Q1257" s="15"/>
      <c r="R1257" s="57" t="s">
        <v>41</v>
      </c>
      <c r="S1257" s="58"/>
    </row>
    <row r="1258" spans="1:19" ht="11.1" customHeight="1" x14ac:dyDescent="0.25">
      <c r="A1258" s="59"/>
      <c r="B1258" s="227"/>
      <c r="C1258" s="228"/>
      <c r="D1258" s="56" t="s">
        <v>42</v>
      </c>
      <c r="E1258" s="60">
        <v>120</v>
      </c>
      <c r="F1258" s="60">
        <v>100</v>
      </c>
      <c r="G1258" s="60">
        <v>110</v>
      </c>
      <c r="H1258" s="60">
        <v>100</v>
      </c>
      <c r="I1258" s="60">
        <v>40</v>
      </c>
      <c r="J1258" s="60">
        <v>50</v>
      </c>
      <c r="K1258" s="60">
        <v>45</v>
      </c>
      <c r="L1258" s="60">
        <v>40</v>
      </c>
      <c r="M1258" s="60">
        <v>30</v>
      </c>
      <c r="N1258" s="60">
        <v>80</v>
      </c>
      <c r="O1258" s="60">
        <v>90</v>
      </c>
      <c r="P1258" s="60"/>
      <c r="Q1258" s="15"/>
      <c r="R1258" s="60">
        <f>AVERAGE(E1258:P1258)</f>
        <v>73.181818181818187</v>
      </c>
      <c r="S1258" s="61" t="s">
        <v>43</v>
      </c>
    </row>
    <row r="1259" spans="1:19" ht="11.1" customHeight="1" x14ac:dyDescent="0.25">
      <c r="A1259" s="59"/>
      <c r="B1259" s="229"/>
      <c r="C1259" s="230"/>
      <c r="D1259" s="56" t="s">
        <v>44</v>
      </c>
      <c r="E1259" s="62"/>
      <c r="F1259" s="62"/>
      <c r="G1259" s="62"/>
      <c r="H1259" s="62"/>
      <c r="I1259" s="62"/>
      <c r="J1259" s="63"/>
      <c r="K1259" s="63"/>
      <c r="L1259" s="63"/>
      <c r="M1259" s="63"/>
      <c r="N1259" s="63"/>
      <c r="O1259" s="63"/>
      <c r="P1259" s="63" t="s">
        <v>45</v>
      </c>
      <c r="Q1259" s="64"/>
      <c r="R1259" s="60">
        <f>AVERAGE(E1258:J1258)</f>
        <v>86.666666666666671</v>
      </c>
      <c r="S1259" s="61" t="s">
        <v>46</v>
      </c>
    </row>
    <row r="1260" spans="1:19" ht="11.1" customHeight="1" x14ac:dyDescent="0.25">
      <c r="A1260" s="59"/>
      <c r="B1260" s="55"/>
      <c r="C1260" s="59"/>
      <c r="D1260" s="59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59"/>
      <c r="R1260" s="59"/>
      <c r="S1260" s="59"/>
    </row>
    <row r="1261" spans="1:19" ht="11.1" customHeight="1" x14ac:dyDescent="0.25">
      <c r="A1261" s="55"/>
      <c r="B1261" s="225" t="s">
        <v>119</v>
      </c>
      <c r="C1261" s="226"/>
      <c r="D1261" s="56" t="s">
        <v>28</v>
      </c>
      <c r="E1261" s="57" t="s">
        <v>71</v>
      </c>
      <c r="F1261" s="57" t="s">
        <v>72</v>
      </c>
      <c r="G1261" s="57" t="s">
        <v>73</v>
      </c>
      <c r="H1261" s="57" t="s">
        <v>74</v>
      </c>
      <c r="I1261" s="57" t="s">
        <v>75</v>
      </c>
      <c r="J1261" s="57" t="s">
        <v>76</v>
      </c>
      <c r="K1261" s="57" t="s">
        <v>77</v>
      </c>
      <c r="L1261" s="57" t="s">
        <v>78</v>
      </c>
      <c r="M1261" s="57" t="s">
        <v>79</v>
      </c>
      <c r="N1261" s="57" t="s">
        <v>80</v>
      </c>
      <c r="O1261" s="57" t="s">
        <v>81</v>
      </c>
      <c r="P1261" s="57" t="s">
        <v>82</v>
      </c>
      <c r="Q1261" s="15"/>
      <c r="R1261" s="57" t="s">
        <v>41</v>
      </c>
      <c r="S1261" s="58"/>
    </row>
    <row r="1262" spans="1:19" ht="11.1" customHeight="1" x14ac:dyDescent="0.25">
      <c r="A1262" s="59"/>
      <c r="B1262" s="227"/>
      <c r="C1262" s="228"/>
      <c r="D1262" s="56" t="s">
        <v>42</v>
      </c>
      <c r="E1262" s="60">
        <v>100</v>
      </c>
      <c r="F1262" s="60">
        <v>120</v>
      </c>
      <c r="G1262" s="60">
        <v>100</v>
      </c>
      <c r="H1262" s="60">
        <v>80</v>
      </c>
      <c r="I1262" s="60">
        <v>70</v>
      </c>
      <c r="J1262" s="60">
        <v>120</v>
      </c>
      <c r="K1262" s="60">
        <v>60</v>
      </c>
      <c r="L1262" s="60">
        <v>50</v>
      </c>
      <c r="M1262" s="60">
        <v>70</v>
      </c>
      <c r="N1262" s="60"/>
      <c r="O1262" s="60"/>
      <c r="P1262" s="60"/>
      <c r="Q1262" s="15"/>
      <c r="R1262" s="60">
        <f>AVERAGE(E1262:P1262)</f>
        <v>85.555555555555557</v>
      </c>
      <c r="S1262" s="61" t="s">
        <v>43</v>
      </c>
    </row>
    <row r="1263" spans="1:19" ht="11.1" customHeight="1" x14ac:dyDescent="0.25">
      <c r="A1263" s="59"/>
      <c r="B1263" s="229"/>
      <c r="C1263" s="230"/>
      <c r="D1263" s="56" t="s">
        <v>44</v>
      </c>
      <c r="E1263" s="62"/>
      <c r="F1263" s="62"/>
      <c r="G1263" s="62"/>
      <c r="H1263" s="62"/>
      <c r="I1263" s="62"/>
      <c r="J1263" s="63"/>
      <c r="K1263" s="63"/>
      <c r="L1263" s="63"/>
      <c r="M1263" s="63"/>
      <c r="N1263" s="63" t="s">
        <v>112</v>
      </c>
      <c r="O1263" s="63" t="s">
        <v>112</v>
      </c>
      <c r="P1263" s="63" t="s">
        <v>112</v>
      </c>
      <c r="Q1263" s="64"/>
      <c r="R1263" s="60">
        <f>AVERAGE(E1262:J1262)</f>
        <v>98.333333333333329</v>
      </c>
      <c r="S1263" s="61" t="s">
        <v>46</v>
      </c>
    </row>
    <row r="1264" spans="1:19" ht="11.1" customHeight="1" x14ac:dyDescent="0.25">
      <c r="A1264" s="59"/>
      <c r="B1264" s="55"/>
      <c r="C1264" s="59"/>
      <c r="D1264" s="59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59"/>
      <c r="R1264" s="59"/>
      <c r="S1264" s="59"/>
    </row>
    <row r="1265" spans="1:19" ht="11.1" customHeight="1" x14ac:dyDescent="0.25">
      <c r="A1265" s="55"/>
      <c r="B1265" s="225" t="s">
        <v>122</v>
      </c>
      <c r="C1265" s="226"/>
      <c r="D1265" s="56" t="s">
        <v>28</v>
      </c>
      <c r="E1265" s="57" t="s">
        <v>85</v>
      </c>
      <c r="F1265" s="57" t="s">
        <v>86</v>
      </c>
      <c r="G1265" s="57" t="s">
        <v>87</v>
      </c>
      <c r="H1265" s="57" t="s">
        <v>88</v>
      </c>
      <c r="I1265" s="57" t="s">
        <v>89</v>
      </c>
      <c r="J1265" s="57" t="s">
        <v>90</v>
      </c>
      <c r="K1265" s="57" t="s">
        <v>91</v>
      </c>
      <c r="L1265" s="57" t="s">
        <v>92</v>
      </c>
      <c r="M1265" s="57" t="s">
        <v>93</v>
      </c>
      <c r="N1265" s="57" t="s">
        <v>94</v>
      </c>
      <c r="O1265" s="57" t="s">
        <v>95</v>
      </c>
      <c r="P1265" s="57" t="s">
        <v>96</v>
      </c>
      <c r="Q1265" s="15"/>
      <c r="R1265" s="57" t="s">
        <v>41</v>
      </c>
      <c r="S1265" s="58"/>
    </row>
    <row r="1266" spans="1:19" ht="11.1" customHeight="1" x14ac:dyDescent="0.25">
      <c r="A1266" s="59"/>
      <c r="B1266" s="227"/>
      <c r="C1266" s="228"/>
      <c r="D1266" s="56" t="s">
        <v>42</v>
      </c>
      <c r="E1266" s="60"/>
      <c r="F1266" s="60"/>
      <c r="G1266" s="60"/>
      <c r="H1266" s="60"/>
      <c r="I1266" s="60"/>
      <c r="J1266" s="60"/>
      <c r="K1266" s="60"/>
      <c r="L1266" s="60"/>
      <c r="M1266" s="60">
        <v>100</v>
      </c>
      <c r="N1266" s="60">
        <v>180</v>
      </c>
      <c r="O1266" s="60">
        <v>190</v>
      </c>
      <c r="P1266" s="60">
        <v>190</v>
      </c>
      <c r="Q1266" s="15"/>
      <c r="R1266" s="60">
        <f>AVERAGE(E1266:P1266)</f>
        <v>165</v>
      </c>
      <c r="S1266" s="61" t="s">
        <v>43</v>
      </c>
    </row>
    <row r="1267" spans="1:19" ht="11.1" customHeight="1" x14ac:dyDescent="0.25">
      <c r="A1267" s="59"/>
      <c r="B1267" s="229"/>
      <c r="C1267" s="230"/>
      <c r="D1267" s="56" t="s">
        <v>44</v>
      </c>
      <c r="E1267" s="232" t="s">
        <v>371</v>
      </c>
      <c r="F1267" s="233"/>
      <c r="G1267" s="233"/>
      <c r="H1267" s="233"/>
      <c r="I1267" s="233"/>
      <c r="J1267" s="233"/>
      <c r="K1267" s="233"/>
      <c r="L1267" s="234"/>
      <c r="M1267" s="63" t="s">
        <v>149</v>
      </c>
      <c r="N1267" s="63" t="s">
        <v>177</v>
      </c>
      <c r="O1267" s="63" t="s">
        <v>177</v>
      </c>
      <c r="P1267" s="63" t="s">
        <v>177</v>
      </c>
      <c r="Q1267" s="64"/>
      <c r="R1267" s="60" t="s">
        <v>16</v>
      </c>
      <c r="S1267" s="61" t="s">
        <v>46</v>
      </c>
    </row>
    <row r="1268" spans="1:19" ht="11.1" customHeight="1" x14ac:dyDescent="0.25">
      <c r="A1268" s="59"/>
      <c r="B1268" s="15"/>
      <c r="C1268" s="15"/>
      <c r="D1268" s="15"/>
      <c r="E1268" s="15"/>
      <c r="F1268" s="15"/>
      <c r="G1268" s="161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</row>
    <row r="1269" spans="1:19" ht="11.1" customHeight="1" x14ac:dyDescent="0.25">
      <c r="A1269" s="55"/>
      <c r="B1269" s="225" t="s">
        <v>128</v>
      </c>
      <c r="C1269" s="226"/>
      <c r="D1269" s="56" t="s">
        <v>28</v>
      </c>
      <c r="E1269" s="57" t="s">
        <v>124</v>
      </c>
      <c r="F1269" s="57" t="s">
        <v>125</v>
      </c>
      <c r="G1269" s="57" t="s">
        <v>126</v>
      </c>
      <c r="H1269" s="57" t="s">
        <v>127</v>
      </c>
      <c r="I1269" s="57" t="s">
        <v>129</v>
      </c>
      <c r="J1269" s="57" t="s">
        <v>130</v>
      </c>
      <c r="K1269" s="57" t="s">
        <v>131</v>
      </c>
      <c r="L1269" s="57" t="s">
        <v>132</v>
      </c>
      <c r="M1269" s="57" t="s">
        <v>133</v>
      </c>
      <c r="N1269" s="57" t="s">
        <v>134</v>
      </c>
      <c r="O1269" s="57" t="s">
        <v>135</v>
      </c>
      <c r="P1269" s="57" t="s">
        <v>136</v>
      </c>
      <c r="Q1269" s="15"/>
      <c r="R1269" s="57" t="s">
        <v>41</v>
      </c>
      <c r="S1269" s="58"/>
    </row>
    <row r="1270" spans="1:19" ht="11.1" customHeight="1" x14ac:dyDescent="0.25">
      <c r="A1270" s="59"/>
      <c r="B1270" s="227"/>
      <c r="C1270" s="228"/>
      <c r="D1270" s="56" t="s">
        <v>42</v>
      </c>
      <c r="E1270" s="60"/>
      <c r="F1270" s="60"/>
      <c r="G1270" s="60">
        <v>250</v>
      </c>
      <c r="H1270" s="60">
        <v>155</v>
      </c>
      <c r="I1270" s="60">
        <v>105</v>
      </c>
      <c r="J1270" s="60">
        <v>45</v>
      </c>
      <c r="K1270" s="60">
        <v>70</v>
      </c>
      <c r="L1270" s="60">
        <v>75</v>
      </c>
      <c r="M1270" s="60">
        <v>50</v>
      </c>
      <c r="N1270" s="60">
        <v>45</v>
      </c>
      <c r="O1270" s="60">
        <v>190</v>
      </c>
      <c r="P1270" s="60">
        <v>150</v>
      </c>
      <c r="Q1270" s="15"/>
      <c r="R1270" s="60">
        <f>AVERAGE(E1270:P1270)</f>
        <v>113.5</v>
      </c>
      <c r="S1270" s="61" t="s">
        <v>43</v>
      </c>
    </row>
    <row r="1271" spans="1:19" ht="11.1" customHeight="1" x14ac:dyDescent="0.25">
      <c r="A1271" s="59"/>
      <c r="B1271" s="229"/>
      <c r="C1271" s="230"/>
      <c r="D1271" s="56" t="s">
        <v>44</v>
      </c>
      <c r="E1271" s="63" t="s">
        <v>45</v>
      </c>
      <c r="F1271" s="63" t="s">
        <v>45</v>
      </c>
      <c r="G1271" s="62" t="s">
        <v>97</v>
      </c>
      <c r="H1271" s="62" t="s">
        <v>121</v>
      </c>
      <c r="I1271" s="63" t="s">
        <v>202</v>
      </c>
      <c r="J1271" s="63" t="s">
        <v>83</v>
      </c>
      <c r="K1271" s="62" t="s">
        <v>83</v>
      </c>
      <c r="L1271" s="62" t="s">
        <v>83</v>
      </c>
      <c r="M1271" s="62" t="s">
        <v>83</v>
      </c>
      <c r="N1271" s="63" t="s">
        <v>83</v>
      </c>
      <c r="O1271" s="63" t="s">
        <v>177</v>
      </c>
      <c r="P1271" s="63" t="s">
        <v>83</v>
      </c>
      <c r="Q1271" s="64"/>
      <c r="R1271" s="60">
        <f>AVERAGE(E1270:J1270)</f>
        <v>138.75</v>
      </c>
      <c r="S1271" s="61" t="s">
        <v>46</v>
      </c>
    </row>
    <row r="1272" spans="1:19" ht="11.1" customHeight="1" x14ac:dyDescent="0.25">
      <c r="A1272" s="59"/>
      <c r="B1272" s="15"/>
      <c r="C1272" s="15"/>
      <c r="D1272" s="15"/>
      <c r="E1272" s="15"/>
      <c r="F1272" s="15"/>
      <c r="G1272" s="161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</row>
    <row r="1273" spans="1:19" ht="11.1" customHeight="1" x14ac:dyDescent="0.25">
      <c r="A1273" s="55"/>
      <c r="B1273" s="225" t="s">
        <v>295</v>
      </c>
      <c r="C1273" s="226"/>
      <c r="D1273" s="56" t="s">
        <v>28</v>
      </c>
      <c r="E1273" s="57" t="s">
        <v>296</v>
      </c>
      <c r="F1273" s="57" t="s">
        <v>297</v>
      </c>
      <c r="G1273" s="57" t="s">
        <v>298</v>
      </c>
      <c r="H1273" s="57" t="s">
        <v>299</v>
      </c>
      <c r="I1273" s="57" t="s">
        <v>300</v>
      </c>
      <c r="J1273" s="57" t="s">
        <v>301</v>
      </c>
      <c r="K1273" s="57" t="s">
        <v>302</v>
      </c>
      <c r="L1273" s="57" t="s">
        <v>303</v>
      </c>
      <c r="M1273" s="57" t="s">
        <v>304</v>
      </c>
      <c r="N1273" s="57" t="s">
        <v>305</v>
      </c>
      <c r="O1273" s="57" t="s">
        <v>306</v>
      </c>
      <c r="P1273" s="57" t="s">
        <v>307</v>
      </c>
      <c r="Q1273" s="15"/>
      <c r="R1273" s="57" t="s">
        <v>41</v>
      </c>
      <c r="S1273" s="58"/>
    </row>
    <row r="1274" spans="1:19" ht="11.1" customHeight="1" x14ac:dyDescent="0.25">
      <c r="A1274" s="59"/>
      <c r="B1274" s="227"/>
      <c r="C1274" s="228"/>
      <c r="D1274" s="56" t="s">
        <v>42</v>
      </c>
      <c r="E1274" s="60">
        <v>150</v>
      </c>
      <c r="F1274" s="60">
        <v>150</v>
      </c>
      <c r="G1274" s="60">
        <v>100</v>
      </c>
      <c r="H1274" s="60">
        <v>90</v>
      </c>
      <c r="I1274" s="60">
        <v>65</v>
      </c>
      <c r="J1274" s="60">
        <v>50</v>
      </c>
      <c r="K1274" s="60">
        <v>60</v>
      </c>
      <c r="L1274" s="60">
        <v>50</v>
      </c>
      <c r="M1274" s="60">
        <v>75</v>
      </c>
      <c r="N1274" s="60">
        <v>40</v>
      </c>
      <c r="O1274" s="60">
        <v>90</v>
      </c>
      <c r="P1274" s="60">
        <v>130</v>
      </c>
      <c r="Q1274" s="15"/>
      <c r="R1274" s="60">
        <f>AVERAGE(E1274:P1274)</f>
        <v>87.5</v>
      </c>
      <c r="S1274" s="61" t="s">
        <v>43</v>
      </c>
    </row>
    <row r="1275" spans="1:19" ht="11.1" customHeight="1" x14ac:dyDescent="0.25">
      <c r="A1275" s="59"/>
      <c r="B1275" s="229"/>
      <c r="C1275" s="230"/>
      <c r="D1275" s="56" t="s">
        <v>44</v>
      </c>
      <c r="E1275" s="62" t="s">
        <v>121</v>
      </c>
      <c r="F1275" s="62" t="s">
        <v>121</v>
      </c>
      <c r="G1275" s="62" t="s">
        <v>121</v>
      </c>
      <c r="H1275" s="62" t="s">
        <v>121</v>
      </c>
      <c r="I1275" s="62" t="s">
        <v>83</v>
      </c>
      <c r="J1275" s="63" t="s">
        <v>121</v>
      </c>
      <c r="K1275" s="62" t="s">
        <v>83</v>
      </c>
      <c r="L1275" s="62" t="s">
        <v>121</v>
      </c>
      <c r="M1275" s="62" t="s">
        <v>121</v>
      </c>
      <c r="N1275" s="62" t="s">
        <v>308</v>
      </c>
      <c r="O1275" s="62" t="s">
        <v>83</v>
      </c>
      <c r="P1275" s="62" t="s">
        <v>121</v>
      </c>
      <c r="Q1275" s="64"/>
      <c r="R1275" s="60">
        <f>AVERAGE(E1274:J1274)</f>
        <v>100.83333333333333</v>
      </c>
      <c r="S1275" s="61" t="s">
        <v>46</v>
      </c>
    </row>
    <row r="1276" spans="1:19" s="178" customFormat="1" ht="11.1" customHeight="1" x14ac:dyDescent="0.25">
      <c r="A1276" s="59"/>
      <c r="B1276" s="15"/>
      <c r="C1276" s="15"/>
      <c r="D1276" s="15"/>
      <c r="E1276" s="15"/>
      <c r="F1276" s="15"/>
      <c r="G1276" s="161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</row>
    <row r="1277" spans="1:19" s="178" customFormat="1" ht="11.1" customHeight="1" x14ac:dyDescent="0.25">
      <c r="A1277" s="59"/>
      <c r="B1277" s="231" t="s">
        <v>408</v>
      </c>
      <c r="C1277" s="231"/>
      <c r="D1277" s="56" t="s">
        <v>28</v>
      </c>
      <c r="E1277" s="57" t="s">
        <v>411</v>
      </c>
      <c r="F1277" s="57" t="s">
        <v>412</v>
      </c>
      <c r="G1277" s="57" t="s">
        <v>413</v>
      </c>
      <c r="H1277" s="57" t="s">
        <v>414</v>
      </c>
      <c r="I1277" s="57" t="s">
        <v>415</v>
      </c>
      <c r="J1277" s="57" t="s">
        <v>416</v>
      </c>
      <c r="K1277" s="57" t="s">
        <v>417</v>
      </c>
      <c r="L1277" s="57" t="s">
        <v>418</v>
      </c>
      <c r="M1277" s="57" t="s">
        <v>419</v>
      </c>
      <c r="N1277" s="57" t="s">
        <v>420</v>
      </c>
      <c r="O1277" s="57" t="s">
        <v>421</v>
      </c>
      <c r="P1277" s="57" t="s">
        <v>422</v>
      </c>
      <c r="Q1277" s="15"/>
      <c r="R1277" s="150" t="s">
        <v>41</v>
      </c>
      <c r="S1277" s="58"/>
    </row>
    <row r="1278" spans="1:19" s="178" customFormat="1" ht="11.1" customHeight="1" x14ac:dyDescent="0.25">
      <c r="A1278" s="59"/>
      <c r="B1278" s="231"/>
      <c r="C1278" s="231"/>
      <c r="D1278" s="56" t="s">
        <v>42</v>
      </c>
      <c r="E1278" s="60">
        <v>210</v>
      </c>
      <c r="F1278" s="60">
        <v>120</v>
      </c>
      <c r="G1278" s="60">
        <v>90</v>
      </c>
      <c r="H1278" s="60">
        <v>60</v>
      </c>
      <c r="I1278" s="60">
        <v>40</v>
      </c>
      <c r="J1278" s="60">
        <v>40</v>
      </c>
      <c r="K1278" s="60">
        <v>30</v>
      </c>
      <c r="L1278" s="60">
        <v>40</v>
      </c>
      <c r="M1278" s="60">
        <v>50</v>
      </c>
      <c r="N1278" s="60">
        <v>120</v>
      </c>
      <c r="O1278" s="60">
        <v>200</v>
      </c>
      <c r="P1278" s="60">
        <v>200</v>
      </c>
      <c r="Q1278" s="15"/>
      <c r="R1278" s="60">
        <f>AVERAGE(E1278:P1278)</f>
        <v>100</v>
      </c>
      <c r="S1278" s="61" t="s">
        <v>43</v>
      </c>
    </row>
    <row r="1279" spans="1:19" s="178" customFormat="1" ht="11.1" customHeight="1" x14ac:dyDescent="0.25">
      <c r="A1279" s="59"/>
      <c r="B1279" s="231"/>
      <c r="C1279" s="231"/>
      <c r="D1279" s="56" t="s">
        <v>44</v>
      </c>
      <c r="E1279" s="62" t="s">
        <v>121</v>
      </c>
      <c r="F1279" s="62" t="s">
        <v>121</v>
      </c>
      <c r="G1279" s="62" t="s">
        <v>425</v>
      </c>
      <c r="H1279" s="62" t="s">
        <v>121</v>
      </c>
      <c r="I1279" s="62" t="s">
        <v>83</v>
      </c>
      <c r="J1279" s="63" t="s">
        <v>83</v>
      </c>
      <c r="K1279" s="62" t="s">
        <v>83</v>
      </c>
      <c r="L1279" s="62" t="s">
        <v>83</v>
      </c>
      <c r="M1279" s="62" t="s">
        <v>83</v>
      </c>
      <c r="N1279" s="62" t="s">
        <v>121</v>
      </c>
      <c r="O1279" s="62" t="s">
        <v>121</v>
      </c>
      <c r="P1279" s="62" t="s">
        <v>177</v>
      </c>
      <c r="Q1279" s="64"/>
      <c r="R1279" s="60">
        <f>AVERAGE(E1278:J1278)</f>
        <v>93.333333333333329</v>
      </c>
      <c r="S1279" s="61" t="s">
        <v>46</v>
      </c>
    </row>
    <row r="1280" spans="1:19" s="185" customFormat="1" ht="11.1" customHeight="1" x14ac:dyDescent="0.25">
      <c r="A1280" s="59"/>
      <c r="B1280" s="184"/>
      <c r="C1280" s="184"/>
      <c r="D1280" s="59"/>
      <c r="E1280" s="82"/>
      <c r="F1280" s="82"/>
      <c r="G1280" s="82"/>
      <c r="H1280" s="82"/>
      <c r="I1280" s="82"/>
      <c r="J1280" s="83"/>
      <c r="K1280" s="82"/>
      <c r="L1280" s="82"/>
      <c r="M1280" s="82"/>
      <c r="N1280" s="82"/>
      <c r="O1280" s="82"/>
      <c r="P1280" s="82"/>
      <c r="Q1280" s="81"/>
      <c r="R1280" s="65"/>
      <c r="S1280" s="85"/>
    </row>
    <row r="1281" spans="1:19" s="183" customFormat="1" ht="11.1" customHeight="1" x14ac:dyDescent="0.25">
      <c r="A1281" s="59"/>
      <c r="B1281" s="225" t="s">
        <v>446</v>
      </c>
      <c r="C1281" s="226"/>
      <c r="D1281" s="56" t="s">
        <v>28</v>
      </c>
      <c r="E1281" s="57" t="s">
        <v>434</v>
      </c>
      <c r="F1281" s="57" t="s">
        <v>435</v>
      </c>
      <c r="G1281" s="57" t="s">
        <v>436</v>
      </c>
      <c r="H1281" s="57" t="s">
        <v>437</v>
      </c>
      <c r="I1281" s="57" t="s">
        <v>438</v>
      </c>
      <c r="J1281" s="57" t="s">
        <v>439</v>
      </c>
      <c r="K1281" s="57" t="s">
        <v>440</v>
      </c>
      <c r="L1281" s="57" t="s">
        <v>441</v>
      </c>
      <c r="M1281" s="57" t="s">
        <v>442</v>
      </c>
      <c r="N1281" s="57" t="s">
        <v>443</v>
      </c>
      <c r="O1281" s="57" t="s">
        <v>444</v>
      </c>
      <c r="P1281" s="57" t="s">
        <v>445</v>
      </c>
      <c r="Q1281" s="15"/>
      <c r="R1281" s="150" t="s">
        <v>41</v>
      </c>
      <c r="S1281" s="61"/>
    </row>
    <row r="1282" spans="1:19" s="183" customFormat="1" ht="11.1" customHeight="1" x14ac:dyDescent="0.25">
      <c r="A1282" s="59"/>
      <c r="B1282" s="227"/>
      <c r="C1282" s="228"/>
      <c r="D1282" s="56" t="s">
        <v>42</v>
      </c>
      <c r="E1282" s="60">
        <v>120</v>
      </c>
      <c r="F1282" s="60">
        <v>40</v>
      </c>
      <c r="G1282" s="60">
        <v>65</v>
      </c>
      <c r="H1282" s="60">
        <v>50</v>
      </c>
      <c r="I1282" s="60">
        <v>70</v>
      </c>
      <c r="J1282" s="60">
        <v>60</v>
      </c>
      <c r="K1282" s="60">
        <v>80</v>
      </c>
      <c r="L1282" s="60">
        <v>50</v>
      </c>
      <c r="M1282" s="60">
        <v>50</v>
      </c>
      <c r="N1282" s="60">
        <v>90</v>
      </c>
      <c r="O1282" s="60">
        <v>150</v>
      </c>
      <c r="P1282" s="60">
        <v>150</v>
      </c>
      <c r="Q1282" s="15"/>
      <c r="R1282" s="60">
        <f>AVERAGE(E1282:P1282)</f>
        <v>81.25</v>
      </c>
      <c r="S1282" s="61" t="s">
        <v>43</v>
      </c>
    </row>
    <row r="1283" spans="1:19" s="183" customFormat="1" ht="11.1" customHeight="1" x14ac:dyDescent="0.25">
      <c r="A1283" s="59"/>
      <c r="B1283" s="229"/>
      <c r="C1283" s="230"/>
      <c r="D1283" s="56" t="s">
        <v>44</v>
      </c>
      <c r="E1283" s="62" t="s">
        <v>121</v>
      </c>
      <c r="F1283" s="62" t="s">
        <v>121</v>
      </c>
      <c r="G1283" s="62" t="s">
        <v>121</v>
      </c>
      <c r="H1283" s="62" t="s">
        <v>121</v>
      </c>
      <c r="I1283" s="62" t="s">
        <v>83</v>
      </c>
      <c r="J1283" s="63" t="s">
        <v>121</v>
      </c>
      <c r="K1283" s="62" t="s">
        <v>121</v>
      </c>
      <c r="L1283" s="63" t="s">
        <v>83</v>
      </c>
      <c r="M1283" s="63" t="s">
        <v>83</v>
      </c>
      <c r="N1283" s="63" t="s">
        <v>121</v>
      </c>
      <c r="O1283" s="63" t="s">
        <v>121</v>
      </c>
      <c r="P1283" s="63" t="s">
        <v>121</v>
      </c>
      <c r="Q1283" s="64"/>
      <c r="R1283" s="60">
        <f>AVERAGE(E1282:J1282)</f>
        <v>67.5</v>
      </c>
      <c r="S1283" s="61" t="s">
        <v>46</v>
      </c>
    </row>
    <row r="1284" spans="1:19" s="185" customFormat="1" ht="11.1" customHeight="1" x14ac:dyDescent="0.25">
      <c r="A1284" s="59"/>
      <c r="B1284" s="189"/>
      <c r="C1284" s="189"/>
      <c r="D1284" s="59"/>
      <c r="E1284" s="82"/>
      <c r="F1284" s="82"/>
      <c r="G1284" s="82"/>
      <c r="H1284" s="82"/>
      <c r="I1284" s="82"/>
      <c r="J1284" s="83"/>
      <c r="K1284" s="82"/>
      <c r="L1284" s="83"/>
      <c r="M1284" s="83"/>
      <c r="N1284" s="83"/>
      <c r="O1284" s="83"/>
      <c r="P1284" s="83"/>
      <c r="Q1284" s="81"/>
      <c r="R1284" s="65"/>
      <c r="S1284" s="85"/>
    </row>
    <row r="1285" spans="1:19" s="188" customFormat="1" ht="11.1" customHeight="1" x14ac:dyDescent="0.25">
      <c r="A1285" s="59"/>
      <c r="B1285" s="225" t="s">
        <v>465</v>
      </c>
      <c r="C1285" s="226"/>
      <c r="D1285" s="56" t="s">
        <v>28</v>
      </c>
      <c r="E1285" s="57" t="s">
        <v>466</v>
      </c>
      <c r="F1285" s="57" t="s">
        <v>467</v>
      </c>
      <c r="G1285" s="57" t="s">
        <v>468</v>
      </c>
      <c r="H1285" s="57" t="s">
        <v>469</v>
      </c>
      <c r="I1285" s="57" t="s">
        <v>470</v>
      </c>
      <c r="J1285" s="57" t="s">
        <v>471</v>
      </c>
      <c r="K1285" s="57" t="s">
        <v>472</v>
      </c>
      <c r="L1285" s="57" t="s">
        <v>473</v>
      </c>
      <c r="M1285" s="57" t="s">
        <v>474</v>
      </c>
      <c r="N1285" s="57" t="s">
        <v>475</v>
      </c>
      <c r="O1285" s="57" t="s">
        <v>476</v>
      </c>
      <c r="P1285" s="57" t="s">
        <v>477</v>
      </c>
      <c r="Q1285" s="15"/>
      <c r="R1285" s="150" t="s">
        <v>41</v>
      </c>
      <c r="S1285" s="61"/>
    </row>
    <row r="1286" spans="1:19" s="188" customFormat="1" ht="11.1" customHeight="1" x14ac:dyDescent="0.25">
      <c r="A1286" s="59"/>
      <c r="B1286" s="227"/>
      <c r="C1286" s="228"/>
      <c r="D1286" s="56" t="s">
        <v>42</v>
      </c>
      <c r="E1286" s="60"/>
      <c r="F1286" s="60">
        <v>60</v>
      </c>
      <c r="G1286" s="60">
        <v>50</v>
      </c>
      <c r="H1286" s="60">
        <v>50</v>
      </c>
      <c r="I1286" s="60">
        <v>70</v>
      </c>
      <c r="J1286" s="60">
        <v>60</v>
      </c>
      <c r="K1286" s="60">
        <v>70</v>
      </c>
      <c r="L1286" s="60">
        <v>70</v>
      </c>
      <c r="M1286" s="60">
        <v>60</v>
      </c>
      <c r="N1286" s="60">
        <v>50</v>
      </c>
      <c r="O1286" s="60">
        <v>60</v>
      </c>
      <c r="P1286" s="60">
        <v>60</v>
      </c>
      <c r="Q1286" s="15"/>
      <c r="R1286" s="60">
        <f>AVERAGE(E1286:P1286)</f>
        <v>60</v>
      </c>
      <c r="S1286" s="61" t="s">
        <v>43</v>
      </c>
    </row>
    <row r="1287" spans="1:19" s="188" customFormat="1" ht="11.1" customHeight="1" x14ac:dyDescent="0.25">
      <c r="A1287" s="59"/>
      <c r="B1287" s="229"/>
      <c r="C1287" s="230"/>
      <c r="D1287" s="56" t="s">
        <v>44</v>
      </c>
      <c r="E1287" s="62" t="s">
        <v>45</v>
      </c>
      <c r="F1287" s="62" t="s">
        <v>121</v>
      </c>
      <c r="G1287" s="62" t="s">
        <v>83</v>
      </c>
      <c r="H1287" s="62" t="s">
        <v>83</v>
      </c>
      <c r="I1287" s="62" t="s">
        <v>121</v>
      </c>
      <c r="J1287" s="63" t="s">
        <v>98</v>
      </c>
      <c r="K1287" s="62" t="s">
        <v>83</v>
      </c>
      <c r="L1287" s="63" t="s">
        <v>83</v>
      </c>
      <c r="M1287" s="63" t="s">
        <v>121</v>
      </c>
      <c r="N1287" s="63" t="s">
        <v>121</v>
      </c>
      <c r="O1287" s="63" t="s">
        <v>121</v>
      </c>
      <c r="P1287" s="63" t="s">
        <v>121</v>
      </c>
      <c r="Q1287" s="64"/>
      <c r="R1287" s="60">
        <f>AVERAGE(E1286:J1286)</f>
        <v>58</v>
      </c>
      <c r="S1287" s="61" t="s">
        <v>46</v>
      </c>
    </row>
    <row r="1288" spans="1:19" s="185" customFormat="1" ht="11.1" customHeight="1" x14ac:dyDescent="0.25">
      <c r="A1288" s="59"/>
      <c r="B1288" s="184"/>
      <c r="C1288" s="184"/>
      <c r="D1288" s="59"/>
      <c r="E1288" s="82"/>
      <c r="F1288" s="82"/>
      <c r="G1288" s="82"/>
      <c r="H1288" s="82"/>
      <c r="I1288" s="82"/>
      <c r="J1288" s="83"/>
      <c r="K1288" s="82"/>
      <c r="L1288" s="82"/>
      <c r="M1288" s="82"/>
      <c r="N1288" s="82"/>
      <c r="O1288" s="82"/>
      <c r="P1288" s="82"/>
      <c r="Q1288" s="81"/>
      <c r="R1288" s="65"/>
      <c r="S1288" s="85"/>
    </row>
    <row r="1290" spans="1:19" ht="20.100000000000001" customHeight="1" x14ac:dyDescent="0.25">
      <c r="A1290" s="198" t="s">
        <v>384</v>
      </c>
      <c r="B1290" s="198"/>
      <c r="C1290" s="198"/>
      <c r="D1290" s="153"/>
      <c r="E1290" s="153"/>
      <c r="F1290" s="153"/>
      <c r="H1290" s="153"/>
      <c r="I1290" s="153"/>
      <c r="J1290" s="153"/>
      <c r="K1290" s="153"/>
      <c r="N1290" s="153"/>
      <c r="O1290" s="153"/>
      <c r="P1290" s="153"/>
      <c r="Q1290" s="153"/>
      <c r="R1290" s="153"/>
      <c r="S1290" s="153"/>
    </row>
    <row r="1291" spans="1:19" ht="15" customHeight="1" x14ac:dyDescent="0.25">
      <c r="A1291" s="215"/>
      <c r="B1291" s="215"/>
      <c r="C1291" s="153"/>
      <c r="D1291" s="14" t="s">
        <v>26</v>
      </c>
      <c r="E1291" s="153"/>
      <c r="F1291" s="153"/>
      <c r="H1291" s="153"/>
      <c r="I1291" s="153"/>
      <c r="J1291" s="153"/>
      <c r="K1291" s="153"/>
      <c r="N1291" s="153"/>
      <c r="O1291" s="153"/>
      <c r="P1291" s="153"/>
      <c r="Q1291" s="153"/>
      <c r="R1291" s="153"/>
      <c r="S1291" s="153"/>
    </row>
    <row r="1292" spans="1:19" ht="11.1" customHeight="1" x14ac:dyDescent="0.25">
      <c r="A1292" s="153"/>
      <c r="B1292" s="153"/>
      <c r="C1292" s="153"/>
      <c r="D1292" s="153"/>
      <c r="E1292" s="153"/>
      <c r="F1292" s="153"/>
      <c r="H1292" s="153"/>
      <c r="I1292" s="153"/>
      <c r="J1292" s="153"/>
      <c r="K1292" s="153"/>
      <c r="N1292" s="153"/>
      <c r="O1292" s="153"/>
      <c r="P1292" s="153"/>
      <c r="Q1292" s="153"/>
      <c r="R1292" s="153"/>
      <c r="S1292" s="153"/>
    </row>
    <row r="1293" spans="1:19" ht="11.1" customHeight="1" x14ac:dyDescent="0.25">
      <c r="A1293" s="55"/>
      <c r="B1293" s="225" t="s">
        <v>128</v>
      </c>
      <c r="C1293" s="226"/>
      <c r="D1293" s="56" t="s">
        <v>28</v>
      </c>
      <c r="E1293" s="57" t="s">
        <v>124</v>
      </c>
      <c r="F1293" s="57" t="s">
        <v>125</v>
      </c>
      <c r="G1293" s="57" t="s">
        <v>126</v>
      </c>
      <c r="H1293" s="57" t="s">
        <v>127</v>
      </c>
      <c r="I1293" s="57" t="s">
        <v>129</v>
      </c>
      <c r="J1293" s="57" t="s">
        <v>130</v>
      </c>
      <c r="K1293" s="57" t="s">
        <v>131</v>
      </c>
      <c r="L1293" s="57" t="s">
        <v>132</v>
      </c>
      <c r="M1293" s="57" t="s">
        <v>133</v>
      </c>
      <c r="N1293" s="57" t="s">
        <v>134</v>
      </c>
      <c r="O1293" s="57" t="s">
        <v>135</v>
      </c>
      <c r="P1293" s="57" t="s">
        <v>136</v>
      </c>
      <c r="Q1293" s="15"/>
      <c r="R1293" s="57" t="s">
        <v>41</v>
      </c>
      <c r="S1293" s="58"/>
    </row>
    <row r="1294" spans="1:19" ht="11.1" customHeight="1" x14ac:dyDescent="0.25">
      <c r="A1294" s="59"/>
      <c r="B1294" s="227"/>
      <c r="C1294" s="228"/>
      <c r="D1294" s="56" t="s">
        <v>42</v>
      </c>
      <c r="E1294" s="60"/>
      <c r="F1294" s="62"/>
      <c r="G1294" s="60"/>
      <c r="H1294" s="60"/>
      <c r="I1294" s="60"/>
      <c r="J1294" s="60"/>
      <c r="K1294" s="60"/>
      <c r="L1294" s="60"/>
      <c r="M1294" s="60"/>
      <c r="N1294" s="60">
        <v>100</v>
      </c>
      <c r="O1294" s="60">
        <v>170</v>
      </c>
      <c r="P1294" s="60">
        <v>150</v>
      </c>
      <c r="Q1294" s="15"/>
      <c r="R1294" s="60">
        <f>AVERAGE(E1294:P1294)</f>
        <v>140</v>
      </c>
      <c r="S1294" s="61" t="s">
        <v>43</v>
      </c>
    </row>
    <row r="1295" spans="1:19" ht="11.1" customHeight="1" x14ac:dyDescent="0.25">
      <c r="A1295" s="59"/>
      <c r="B1295" s="229"/>
      <c r="C1295" s="230"/>
      <c r="D1295" s="56" t="s">
        <v>44</v>
      </c>
      <c r="E1295" s="62"/>
      <c r="F1295" s="62"/>
      <c r="G1295" s="62"/>
      <c r="H1295" s="62"/>
      <c r="I1295" s="63"/>
      <c r="J1295" s="63"/>
      <c r="K1295" s="62"/>
      <c r="L1295" s="62"/>
      <c r="M1295" s="62"/>
      <c r="N1295" s="63" t="s">
        <v>121</v>
      </c>
      <c r="O1295" s="63" t="s">
        <v>16</v>
      </c>
      <c r="P1295" s="63" t="s">
        <v>121</v>
      </c>
      <c r="Q1295" s="64"/>
      <c r="R1295" s="60" t="s">
        <v>16</v>
      </c>
      <c r="S1295" s="61" t="s">
        <v>46</v>
      </c>
    </row>
    <row r="1296" spans="1:19" ht="11.1" customHeight="1" x14ac:dyDescent="0.25">
      <c r="A1296" s="59"/>
      <c r="B1296" s="15"/>
      <c r="C1296" s="15"/>
      <c r="D1296" s="15"/>
      <c r="E1296" s="15"/>
      <c r="F1296" s="15"/>
      <c r="G1296" s="161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</row>
    <row r="1297" spans="1:19" ht="11.1" customHeight="1" x14ac:dyDescent="0.25">
      <c r="A1297" s="55"/>
      <c r="B1297" s="225" t="s">
        <v>295</v>
      </c>
      <c r="C1297" s="226"/>
      <c r="D1297" s="56" t="s">
        <v>28</v>
      </c>
      <c r="E1297" s="57" t="s">
        <v>296</v>
      </c>
      <c r="F1297" s="57" t="s">
        <v>297</v>
      </c>
      <c r="G1297" s="57" t="s">
        <v>298</v>
      </c>
      <c r="H1297" s="57" t="s">
        <v>299</v>
      </c>
      <c r="I1297" s="57" t="s">
        <v>300</v>
      </c>
      <c r="J1297" s="57" t="s">
        <v>301</v>
      </c>
      <c r="K1297" s="57" t="s">
        <v>302</v>
      </c>
      <c r="L1297" s="57" t="s">
        <v>303</v>
      </c>
      <c r="M1297" s="57" t="s">
        <v>304</v>
      </c>
      <c r="N1297" s="57" t="s">
        <v>305</v>
      </c>
      <c r="O1297" s="57" t="s">
        <v>306</v>
      </c>
      <c r="P1297" s="57" t="s">
        <v>307</v>
      </c>
      <c r="Q1297" s="15"/>
      <c r="R1297" s="57" t="s">
        <v>41</v>
      </c>
      <c r="S1297" s="58"/>
    </row>
    <row r="1298" spans="1:19" ht="11.1" customHeight="1" x14ac:dyDescent="0.25">
      <c r="A1298" s="59"/>
      <c r="B1298" s="227"/>
      <c r="C1298" s="228"/>
      <c r="D1298" s="56" t="s">
        <v>42</v>
      </c>
      <c r="E1298" s="60"/>
      <c r="F1298" s="60"/>
      <c r="G1298" s="60"/>
      <c r="H1298" s="60"/>
      <c r="I1298" s="60"/>
      <c r="J1298" s="60"/>
      <c r="K1298" s="60"/>
      <c r="L1298" s="60"/>
      <c r="M1298" s="60">
        <v>105</v>
      </c>
      <c r="N1298" s="60">
        <v>70</v>
      </c>
      <c r="O1298" s="60">
        <v>60</v>
      </c>
      <c r="P1298" s="60">
        <v>120</v>
      </c>
      <c r="Q1298" s="15"/>
      <c r="R1298" s="60">
        <f>AVERAGE(E1298:P1298)</f>
        <v>88.75</v>
      </c>
      <c r="S1298" s="61" t="s">
        <v>43</v>
      </c>
    </row>
    <row r="1299" spans="1:19" ht="11.1" customHeight="1" x14ac:dyDescent="0.25">
      <c r="A1299" s="59"/>
      <c r="B1299" s="229"/>
      <c r="C1299" s="230"/>
      <c r="D1299" s="56" t="s">
        <v>44</v>
      </c>
      <c r="E1299" s="232" t="s">
        <v>371</v>
      </c>
      <c r="F1299" s="233"/>
      <c r="G1299" s="233"/>
      <c r="H1299" s="233"/>
      <c r="I1299" s="233"/>
      <c r="J1299" s="233"/>
      <c r="K1299" s="233"/>
      <c r="L1299" s="234"/>
      <c r="M1299" s="62" t="s">
        <v>177</v>
      </c>
      <c r="N1299" s="62" t="s">
        <v>121</v>
      </c>
      <c r="O1299" s="62" t="s">
        <v>121</v>
      </c>
      <c r="P1299" s="62" t="s">
        <v>177</v>
      </c>
      <c r="Q1299" s="64"/>
      <c r="R1299" s="60" t="s">
        <v>16</v>
      </c>
      <c r="S1299" s="61" t="s">
        <v>46</v>
      </c>
    </row>
    <row r="1300" spans="1:19" s="178" customFormat="1" ht="11.1" customHeight="1" x14ac:dyDescent="0.25">
      <c r="A1300" s="59"/>
      <c r="B1300" s="15"/>
      <c r="C1300" s="15"/>
      <c r="D1300" s="15"/>
      <c r="E1300" s="15"/>
      <c r="F1300" s="15"/>
      <c r="G1300" s="161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</row>
    <row r="1301" spans="1:19" s="178" customFormat="1" ht="11.1" customHeight="1" x14ac:dyDescent="0.25">
      <c r="A1301" s="59"/>
      <c r="B1301" s="231" t="s">
        <v>408</v>
      </c>
      <c r="C1301" s="231"/>
      <c r="D1301" s="56" t="s">
        <v>28</v>
      </c>
      <c r="E1301" s="57" t="s">
        <v>411</v>
      </c>
      <c r="F1301" s="57" t="s">
        <v>412</v>
      </c>
      <c r="G1301" s="57" t="s">
        <v>413</v>
      </c>
      <c r="H1301" s="57" t="s">
        <v>414</v>
      </c>
      <c r="I1301" s="57" t="s">
        <v>415</v>
      </c>
      <c r="J1301" s="57" t="s">
        <v>416</v>
      </c>
      <c r="K1301" s="57" t="s">
        <v>417</v>
      </c>
      <c r="L1301" s="57" t="s">
        <v>418</v>
      </c>
      <c r="M1301" s="57" t="s">
        <v>419</v>
      </c>
      <c r="N1301" s="57" t="s">
        <v>420</v>
      </c>
      <c r="O1301" s="57" t="s">
        <v>421</v>
      </c>
      <c r="P1301" s="57" t="s">
        <v>422</v>
      </c>
      <c r="Q1301" s="15"/>
      <c r="R1301" s="150" t="s">
        <v>41</v>
      </c>
      <c r="S1301" s="58"/>
    </row>
    <row r="1302" spans="1:19" s="178" customFormat="1" ht="11.1" customHeight="1" x14ac:dyDescent="0.25">
      <c r="A1302" s="59"/>
      <c r="B1302" s="231"/>
      <c r="C1302" s="231"/>
      <c r="D1302" s="56" t="s">
        <v>42</v>
      </c>
      <c r="E1302" s="60">
        <v>120</v>
      </c>
      <c r="F1302" s="60">
        <v>95</v>
      </c>
      <c r="G1302" s="60">
        <v>95</v>
      </c>
      <c r="H1302" s="60">
        <v>60</v>
      </c>
      <c r="I1302" s="60">
        <v>55</v>
      </c>
      <c r="J1302" s="60">
        <v>120</v>
      </c>
      <c r="K1302" s="60">
        <v>50</v>
      </c>
      <c r="L1302" s="60">
        <v>100</v>
      </c>
      <c r="M1302" s="60">
        <v>70</v>
      </c>
      <c r="N1302" s="60">
        <v>80</v>
      </c>
      <c r="O1302" s="60">
        <v>70</v>
      </c>
      <c r="P1302" s="60">
        <v>130</v>
      </c>
      <c r="Q1302" s="15"/>
      <c r="R1302" s="60">
        <f>AVERAGE(E1302:P1302)</f>
        <v>87.083333333333329</v>
      </c>
      <c r="S1302" s="61" t="s">
        <v>43</v>
      </c>
    </row>
    <row r="1303" spans="1:19" s="178" customFormat="1" ht="11.1" customHeight="1" x14ac:dyDescent="0.25">
      <c r="A1303" s="59"/>
      <c r="B1303" s="231"/>
      <c r="C1303" s="231"/>
      <c r="D1303" s="56" t="s">
        <v>44</v>
      </c>
      <c r="E1303" s="62" t="s">
        <v>121</v>
      </c>
      <c r="F1303" s="62" t="s">
        <v>121</v>
      </c>
      <c r="G1303" s="62" t="s">
        <v>121</v>
      </c>
      <c r="H1303" s="62" t="s">
        <v>121</v>
      </c>
      <c r="I1303" s="62" t="s">
        <v>121</v>
      </c>
      <c r="J1303" s="63" t="s">
        <v>121</v>
      </c>
      <c r="K1303" s="62" t="s">
        <v>121</v>
      </c>
      <c r="L1303" s="62" t="s">
        <v>121</v>
      </c>
      <c r="M1303" s="62" t="s">
        <v>121</v>
      </c>
      <c r="N1303" s="62" t="s">
        <v>121</v>
      </c>
      <c r="O1303" s="62" t="s">
        <v>121</v>
      </c>
      <c r="P1303" s="62" t="s">
        <v>121</v>
      </c>
      <c r="Q1303" s="64"/>
      <c r="R1303" s="60">
        <f>AVERAGE(E1302:J1302)</f>
        <v>90.833333333333329</v>
      </c>
      <c r="S1303" s="61" t="s">
        <v>46</v>
      </c>
    </row>
    <row r="1304" spans="1:19" s="185" customFormat="1" ht="11.1" customHeight="1" x14ac:dyDescent="0.25">
      <c r="A1304" s="59"/>
      <c r="B1304" s="184"/>
      <c r="C1304" s="184"/>
      <c r="D1304" s="59"/>
      <c r="E1304" s="82"/>
      <c r="F1304" s="82"/>
      <c r="G1304" s="82"/>
      <c r="H1304" s="82"/>
      <c r="I1304" s="82"/>
      <c r="J1304" s="83"/>
      <c r="K1304" s="82"/>
      <c r="L1304" s="82"/>
      <c r="M1304" s="82"/>
      <c r="N1304" s="82"/>
      <c r="O1304" s="82"/>
      <c r="P1304" s="82"/>
      <c r="Q1304" s="81"/>
      <c r="R1304" s="65"/>
      <c r="S1304" s="85"/>
    </row>
    <row r="1305" spans="1:19" s="183" customFormat="1" ht="11.1" customHeight="1" x14ac:dyDescent="0.25">
      <c r="A1305" s="59"/>
      <c r="B1305" s="225" t="s">
        <v>446</v>
      </c>
      <c r="C1305" s="226"/>
      <c r="D1305" s="56" t="s">
        <v>28</v>
      </c>
      <c r="E1305" s="57" t="s">
        <v>434</v>
      </c>
      <c r="F1305" s="57" t="s">
        <v>435</v>
      </c>
      <c r="G1305" s="57" t="s">
        <v>436</v>
      </c>
      <c r="H1305" s="57" t="s">
        <v>437</v>
      </c>
      <c r="I1305" s="57" t="s">
        <v>438</v>
      </c>
      <c r="J1305" s="57" t="s">
        <v>439</v>
      </c>
      <c r="K1305" s="57" t="s">
        <v>440</v>
      </c>
      <c r="L1305" s="57" t="s">
        <v>441</v>
      </c>
      <c r="M1305" s="57" t="s">
        <v>442</v>
      </c>
      <c r="N1305" s="57" t="s">
        <v>443</v>
      </c>
      <c r="O1305" s="57" t="s">
        <v>444</v>
      </c>
      <c r="P1305" s="57" t="s">
        <v>445</v>
      </c>
      <c r="Q1305" s="15"/>
      <c r="R1305" s="150" t="s">
        <v>41</v>
      </c>
      <c r="S1305" s="61"/>
    </row>
    <row r="1306" spans="1:19" s="183" customFormat="1" ht="11.1" customHeight="1" x14ac:dyDescent="0.25">
      <c r="A1306" s="59"/>
      <c r="B1306" s="227"/>
      <c r="C1306" s="228"/>
      <c r="D1306" s="56" t="s">
        <v>42</v>
      </c>
      <c r="E1306" s="60">
        <v>130</v>
      </c>
      <c r="F1306" s="60">
        <v>160</v>
      </c>
      <c r="G1306" s="60">
        <v>100</v>
      </c>
      <c r="H1306" s="60">
        <v>90</v>
      </c>
      <c r="I1306" s="60">
        <v>75</v>
      </c>
      <c r="J1306" s="60">
        <v>85</v>
      </c>
      <c r="K1306" s="60">
        <v>65</v>
      </c>
      <c r="L1306" s="60">
        <v>70</v>
      </c>
      <c r="M1306" s="60">
        <v>90</v>
      </c>
      <c r="N1306" s="60">
        <v>50</v>
      </c>
      <c r="O1306" s="60">
        <v>130</v>
      </c>
      <c r="P1306" s="60">
        <v>180</v>
      </c>
      <c r="Q1306" s="15"/>
      <c r="R1306" s="60">
        <f>AVERAGE(E1306:P1306)</f>
        <v>102.08333333333333</v>
      </c>
      <c r="S1306" s="61" t="s">
        <v>43</v>
      </c>
    </row>
    <row r="1307" spans="1:19" s="183" customFormat="1" ht="11.1" customHeight="1" x14ac:dyDescent="0.25">
      <c r="A1307" s="59"/>
      <c r="B1307" s="229"/>
      <c r="C1307" s="230"/>
      <c r="D1307" s="56" t="s">
        <v>44</v>
      </c>
      <c r="E1307" s="62" t="s">
        <v>121</v>
      </c>
      <c r="F1307" s="62" t="s">
        <v>121</v>
      </c>
      <c r="G1307" s="62" t="s">
        <v>121</v>
      </c>
      <c r="H1307" s="62" t="s">
        <v>121</v>
      </c>
      <c r="I1307" s="62" t="s">
        <v>121</v>
      </c>
      <c r="J1307" s="63" t="s">
        <v>121</v>
      </c>
      <c r="K1307" s="62" t="s">
        <v>121</v>
      </c>
      <c r="L1307" s="63" t="s">
        <v>121</v>
      </c>
      <c r="M1307" s="63" t="s">
        <v>121</v>
      </c>
      <c r="N1307" s="63" t="s">
        <v>121</v>
      </c>
      <c r="O1307" s="63" t="s">
        <v>121</v>
      </c>
      <c r="P1307" s="63" t="s">
        <v>121</v>
      </c>
      <c r="Q1307" s="64"/>
      <c r="R1307" s="60">
        <f>AVERAGE(E1306:J1306)</f>
        <v>106.66666666666667</v>
      </c>
      <c r="S1307" s="61" t="s">
        <v>46</v>
      </c>
    </row>
    <row r="1308" spans="1:19" s="185" customFormat="1" ht="11.1" customHeight="1" x14ac:dyDescent="0.25">
      <c r="A1308" s="59"/>
      <c r="B1308" s="189"/>
      <c r="C1308" s="189"/>
      <c r="D1308" s="59"/>
      <c r="E1308" s="82"/>
      <c r="F1308" s="82"/>
      <c r="G1308" s="82"/>
      <c r="H1308" s="82"/>
      <c r="I1308" s="82"/>
      <c r="J1308" s="83"/>
      <c r="K1308" s="82"/>
      <c r="L1308" s="83"/>
      <c r="M1308" s="83"/>
      <c r="N1308" s="83"/>
      <c r="O1308" s="83"/>
      <c r="P1308" s="83"/>
      <c r="Q1308" s="81"/>
      <c r="R1308" s="65"/>
      <c r="S1308" s="85"/>
    </row>
    <row r="1309" spans="1:19" s="188" customFormat="1" ht="11.1" customHeight="1" x14ac:dyDescent="0.25">
      <c r="A1309" s="59"/>
      <c r="B1309" s="225" t="s">
        <v>465</v>
      </c>
      <c r="C1309" s="226"/>
      <c r="D1309" s="56" t="s">
        <v>28</v>
      </c>
      <c r="E1309" s="57" t="s">
        <v>466</v>
      </c>
      <c r="F1309" s="57" t="s">
        <v>467</v>
      </c>
      <c r="G1309" s="57" t="s">
        <v>468</v>
      </c>
      <c r="H1309" s="57" t="s">
        <v>469</v>
      </c>
      <c r="I1309" s="57" t="s">
        <v>470</v>
      </c>
      <c r="J1309" s="57" t="s">
        <v>471</v>
      </c>
      <c r="K1309" s="57" t="s">
        <v>472</v>
      </c>
      <c r="L1309" s="57" t="s">
        <v>473</v>
      </c>
      <c r="M1309" s="57" t="s">
        <v>474</v>
      </c>
      <c r="N1309" s="57" t="s">
        <v>475</v>
      </c>
      <c r="O1309" s="57" t="s">
        <v>476</v>
      </c>
      <c r="P1309" s="57" t="s">
        <v>477</v>
      </c>
      <c r="Q1309" s="15"/>
      <c r="R1309" s="150" t="s">
        <v>41</v>
      </c>
      <c r="S1309" s="61"/>
    </row>
    <row r="1310" spans="1:19" s="188" customFormat="1" ht="11.1" customHeight="1" x14ac:dyDescent="0.25">
      <c r="A1310" s="59"/>
      <c r="B1310" s="227"/>
      <c r="C1310" s="228"/>
      <c r="D1310" s="56" t="s">
        <v>42</v>
      </c>
      <c r="E1310" s="60">
        <v>100</v>
      </c>
      <c r="F1310" s="60">
        <v>80</v>
      </c>
      <c r="G1310" s="60">
        <v>50</v>
      </c>
      <c r="H1310" s="60">
        <v>60</v>
      </c>
      <c r="I1310" s="60">
        <v>80</v>
      </c>
      <c r="J1310" s="60">
        <v>80</v>
      </c>
      <c r="K1310" s="60">
        <v>80</v>
      </c>
      <c r="L1310" s="60">
        <v>60</v>
      </c>
      <c r="M1310" s="60">
        <v>80</v>
      </c>
      <c r="N1310" s="60">
        <v>70</v>
      </c>
      <c r="O1310" s="60">
        <v>140</v>
      </c>
      <c r="P1310" s="60">
        <v>160</v>
      </c>
      <c r="Q1310" s="15"/>
      <c r="R1310" s="60">
        <f>AVERAGE(E1310:P1310)</f>
        <v>86.666666666666671</v>
      </c>
      <c r="S1310" s="61" t="s">
        <v>43</v>
      </c>
    </row>
    <row r="1311" spans="1:19" s="188" customFormat="1" ht="11.1" customHeight="1" x14ac:dyDescent="0.25">
      <c r="A1311" s="59"/>
      <c r="B1311" s="229"/>
      <c r="C1311" s="230"/>
      <c r="D1311" s="56" t="s">
        <v>44</v>
      </c>
      <c r="E1311" s="62" t="s">
        <v>121</v>
      </c>
      <c r="F1311" s="62" t="s">
        <v>121</v>
      </c>
      <c r="G1311" s="62" t="s">
        <v>121</v>
      </c>
      <c r="H1311" s="62" t="s">
        <v>121</v>
      </c>
      <c r="I1311" s="62" t="s">
        <v>121</v>
      </c>
      <c r="J1311" s="63" t="s">
        <v>121</v>
      </c>
      <c r="K1311" s="62" t="s">
        <v>83</v>
      </c>
      <c r="L1311" s="63" t="s">
        <v>121</v>
      </c>
      <c r="M1311" s="63" t="s">
        <v>121</v>
      </c>
      <c r="N1311" s="63" t="s">
        <v>121</v>
      </c>
      <c r="O1311" s="63" t="s">
        <v>121</v>
      </c>
      <c r="P1311" s="63" t="s">
        <v>121</v>
      </c>
      <c r="Q1311" s="64"/>
      <c r="R1311" s="60">
        <f>AVERAGE(E1310:J1310)</f>
        <v>75</v>
      </c>
      <c r="S1311" s="61" t="s">
        <v>46</v>
      </c>
    </row>
    <row r="1312" spans="1:19" s="185" customFormat="1" ht="11.1" customHeight="1" x14ac:dyDescent="0.25">
      <c r="A1312" s="59"/>
      <c r="B1312" s="184"/>
      <c r="C1312" s="184"/>
      <c r="D1312" s="59"/>
      <c r="E1312" s="82"/>
      <c r="F1312" s="82"/>
      <c r="G1312" s="82"/>
      <c r="H1312" s="82"/>
      <c r="I1312" s="82"/>
      <c r="J1312" s="83"/>
      <c r="K1312" s="82"/>
      <c r="L1312" s="82"/>
      <c r="M1312" s="82"/>
      <c r="N1312" s="82"/>
      <c r="O1312" s="82"/>
      <c r="P1312" s="82"/>
      <c r="Q1312" s="81"/>
      <c r="R1312" s="65"/>
      <c r="S1312" s="85"/>
    </row>
    <row r="1314" spans="1:19" ht="20.100000000000001" customHeight="1" x14ac:dyDescent="0.25">
      <c r="A1314" s="198" t="s">
        <v>360</v>
      </c>
      <c r="B1314" s="198"/>
      <c r="C1314" s="198"/>
      <c r="D1314" s="153"/>
      <c r="E1314" s="153"/>
      <c r="F1314" s="153"/>
      <c r="H1314" s="153"/>
      <c r="I1314" s="153"/>
      <c r="J1314" s="153"/>
      <c r="K1314" s="153"/>
      <c r="N1314" s="153"/>
      <c r="O1314" s="153"/>
      <c r="P1314" s="153"/>
      <c r="Q1314" s="153"/>
      <c r="R1314" s="153"/>
      <c r="S1314" s="153"/>
    </row>
    <row r="1315" spans="1:19" ht="15" customHeight="1" x14ac:dyDescent="0.25">
      <c r="A1315" s="215"/>
      <c r="B1315" s="215"/>
      <c r="C1315" s="153"/>
      <c r="D1315" s="14" t="s">
        <v>26</v>
      </c>
      <c r="E1315" s="153"/>
      <c r="F1315" s="153"/>
      <c r="H1315" s="153"/>
      <c r="I1315" s="153"/>
      <c r="J1315" s="153"/>
      <c r="K1315" s="153"/>
      <c r="N1315" s="153"/>
      <c r="O1315" s="153"/>
      <c r="P1315" s="153"/>
      <c r="Q1315" s="153"/>
      <c r="R1315" s="153"/>
      <c r="S1315" s="153"/>
    </row>
    <row r="1316" spans="1:19" ht="11.1" customHeight="1" x14ac:dyDescent="0.25">
      <c r="A1316" s="153"/>
      <c r="B1316" s="153"/>
      <c r="C1316" s="153"/>
      <c r="D1316" s="153"/>
      <c r="E1316" s="153"/>
      <c r="F1316" s="153"/>
      <c r="H1316" s="153"/>
      <c r="I1316" s="153"/>
      <c r="J1316" s="153"/>
      <c r="K1316" s="153"/>
      <c r="N1316" s="153"/>
      <c r="O1316" s="153"/>
      <c r="P1316" s="153"/>
      <c r="Q1316" s="153"/>
      <c r="R1316" s="153"/>
      <c r="S1316" s="153"/>
    </row>
    <row r="1317" spans="1:19" ht="11.1" customHeight="1" x14ac:dyDescent="0.25">
      <c r="A1317" s="55"/>
      <c r="B1317" s="225" t="s">
        <v>116</v>
      </c>
      <c r="C1317" s="226"/>
      <c r="D1317" s="56" t="s">
        <v>28</v>
      </c>
      <c r="E1317" s="57" t="s">
        <v>29</v>
      </c>
      <c r="F1317" s="57" t="s">
        <v>30</v>
      </c>
      <c r="G1317" s="57" t="s">
        <v>31</v>
      </c>
      <c r="H1317" s="57" t="s">
        <v>32</v>
      </c>
      <c r="I1317" s="57" t="s">
        <v>33</v>
      </c>
      <c r="J1317" s="57" t="s">
        <v>34</v>
      </c>
      <c r="K1317" s="57" t="s">
        <v>35</v>
      </c>
      <c r="L1317" s="57" t="s">
        <v>36</v>
      </c>
      <c r="M1317" s="57" t="s">
        <v>37</v>
      </c>
      <c r="N1317" s="57" t="s">
        <v>38</v>
      </c>
      <c r="O1317" s="57" t="s">
        <v>39</v>
      </c>
      <c r="P1317" s="57" t="s">
        <v>40</v>
      </c>
      <c r="Q1317" s="15"/>
      <c r="R1317" s="57" t="s">
        <v>41</v>
      </c>
      <c r="S1317" s="58"/>
    </row>
    <row r="1318" spans="1:19" ht="11.1" customHeight="1" x14ac:dyDescent="0.25">
      <c r="A1318" s="59"/>
      <c r="B1318" s="227"/>
      <c r="C1318" s="228"/>
      <c r="D1318" s="56" t="s">
        <v>42</v>
      </c>
      <c r="E1318" s="60"/>
      <c r="F1318" s="60"/>
      <c r="G1318" s="60"/>
      <c r="H1318" s="60"/>
      <c r="I1318" s="60"/>
      <c r="J1318" s="60"/>
      <c r="K1318" s="60"/>
      <c r="L1318" s="60"/>
      <c r="M1318" s="60">
        <v>75</v>
      </c>
      <c r="N1318" s="60">
        <v>55</v>
      </c>
      <c r="O1318" s="60">
        <v>55</v>
      </c>
      <c r="P1318" s="60">
        <v>50</v>
      </c>
      <c r="Q1318" s="15"/>
      <c r="R1318" s="60">
        <f>AVERAGE(E1318:P1318)</f>
        <v>58.75</v>
      </c>
      <c r="S1318" s="61" t="s">
        <v>43</v>
      </c>
    </row>
    <row r="1319" spans="1:19" ht="11.1" customHeight="1" x14ac:dyDescent="0.25">
      <c r="A1319" s="59"/>
      <c r="B1319" s="229"/>
      <c r="C1319" s="230"/>
      <c r="D1319" s="56" t="s">
        <v>44</v>
      </c>
      <c r="E1319" s="62"/>
      <c r="F1319" s="62"/>
      <c r="G1319" s="62"/>
      <c r="H1319" s="62"/>
      <c r="I1319" s="62"/>
      <c r="J1319" s="63"/>
      <c r="K1319" s="63"/>
      <c r="L1319" s="63"/>
      <c r="M1319" s="63"/>
      <c r="N1319" s="63"/>
      <c r="O1319" s="63"/>
      <c r="P1319" s="63"/>
      <c r="Q1319" s="64"/>
      <c r="R1319" s="60" t="s">
        <v>16</v>
      </c>
      <c r="S1319" s="61" t="s">
        <v>46</v>
      </c>
    </row>
    <row r="1320" spans="1:19" ht="11.1" customHeight="1" x14ac:dyDescent="0.25">
      <c r="A1320" s="59"/>
      <c r="B1320" s="59"/>
      <c r="C1320" s="59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15"/>
      <c r="P1320" s="15"/>
      <c r="Q1320" s="15"/>
      <c r="R1320" s="15"/>
      <c r="S1320" s="54"/>
    </row>
    <row r="1321" spans="1:19" ht="11.1" customHeight="1" x14ac:dyDescent="0.25">
      <c r="A1321" s="55"/>
      <c r="B1321" s="225" t="s">
        <v>117</v>
      </c>
      <c r="C1321" s="226"/>
      <c r="D1321" s="56" t="s">
        <v>28</v>
      </c>
      <c r="E1321" s="57" t="s">
        <v>47</v>
      </c>
      <c r="F1321" s="57" t="s">
        <v>48</v>
      </c>
      <c r="G1321" s="57" t="s">
        <v>49</v>
      </c>
      <c r="H1321" s="57" t="s">
        <v>50</v>
      </c>
      <c r="I1321" s="57" t="s">
        <v>51</v>
      </c>
      <c r="J1321" s="57" t="s">
        <v>52</v>
      </c>
      <c r="K1321" s="57" t="s">
        <v>53</v>
      </c>
      <c r="L1321" s="57" t="s">
        <v>54</v>
      </c>
      <c r="M1321" s="57" t="s">
        <v>55</v>
      </c>
      <c r="N1321" s="57" t="s">
        <v>56</v>
      </c>
      <c r="O1321" s="57" t="s">
        <v>57</v>
      </c>
      <c r="P1321" s="57" t="s">
        <v>58</v>
      </c>
      <c r="Q1321" s="15"/>
      <c r="R1321" s="57" t="s">
        <v>41</v>
      </c>
      <c r="S1321" s="58"/>
    </row>
    <row r="1322" spans="1:19" ht="11.1" customHeight="1" x14ac:dyDescent="0.25">
      <c r="A1322" s="59"/>
      <c r="B1322" s="227"/>
      <c r="C1322" s="228"/>
      <c r="D1322" s="56" t="s">
        <v>42</v>
      </c>
      <c r="E1322" s="60">
        <v>90</v>
      </c>
      <c r="F1322" s="60">
        <v>90</v>
      </c>
      <c r="G1322" s="60">
        <v>90</v>
      </c>
      <c r="H1322" s="60">
        <v>60</v>
      </c>
      <c r="I1322" s="60">
        <v>60</v>
      </c>
      <c r="J1322" s="60">
        <v>65</v>
      </c>
      <c r="K1322" s="60">
        <v>100</v>
      </c>
      <c r="L1322" s="60">
        <v>70</v>
      </c>
      <c r="M1322" s="60">
        <v>50</v>
      </c>
      <c r="N1322" s="60">
        <v>10</v>
      </c>
      <c r="O1322" s="60">
        <v>40</v>
      </c>
      <c r="P1322" s="60">
        <v>30</v>
      </c>
      <c r="Q1322" s="15"/>
      <c r="R1322" s="60">
        <f>AVERAGE(E1322:P1322)</f>
        <v>62.916666666666664</v>
      </c>
      <c r="S1322" s="61" t="s">
        <v>43</v>
      </c>
    </row>
    <row r="1323" spans="1:19" ht="11.1" customHeight="1" x14ac:dyDescent="0.25">
      <c r="A1323" s="59"/>
      <c r="B1323" s="229"/>
      <c r="C1323" s="230"/>
      <c r="D1323" s="56" t="s">
        <v>44</v>
      </c>
      <c r="E1323" s="62"/>
      <c r="F1323" s="62"/>
      <c r="G1323" s="62"/>
      <c r="H1323" s="62"/>
      <c r="I1323" s="62"/>
      <c r="J1323" s="63"/>
      <c r="K1323" s="63"/>
      <c r="L1323" s="63"/>
      <c r="M1323" s="63"/>
      <c r="N1323" s="63"/>
      <c r="O1323" s="63"/>
      <c r="P1323" s="63"/>
      <c r="Q1323" s="64"/>
      <c r="R1323" s="60">
        <f>AVERAGE(E1322:J1322)</f>
        <v>75.833333333333329</v>
      </c>
      <c r="S1323" s="61" t="s">
        <v>46</v>
      </c>
    </row>
    <row r="1324" spans="1:19" ht="11.1" customHeight="1" x14ac:dyDescent="0.25">
      <c r="A1324" s="59"/>
      <c r="B1324" s="52"/>
      <c r="C1324" s="15"/>
      <c r="D1324" s="66"/>
      <c r="E1324" s="66"/>
      <c r="F1324" s="66"/>
      <c r="G1324" s="61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54"/>
    </row>
    <row r="1325" spans="1:19" ht="11.1" customHeight="1" x14ac:dyDescent="0.25">
      <c r="A1325" s="55"/>
      <c r="B1325" s="225" t="s">
        <v>118</v>
      </c>
      <c r="C1325" s="226"/>
      <c r="D1325" s="56" t="s">
        <v>28</v>
      </c>
      <c r="E1325" s="57" t="s">
        <v>60</v>
      </c>
      <c r="F1325" s="57" t="s">
        <v>61</v>
      </c>
      <c r="G1325" s="57" t="s">
        <v>62</v>
      </c>
      <c r="H1325" s="57" t="s">
        <v>63</v>
      </c>
      <c r="I1325" s="57" t="s">
        <v>64</v>
      </c>
      <c r="J1325" s="57" t="s">
        <v>65</v>
      </c>
      <c r="K1325" s="57" t="s">
        <v>66</v>
      </c>
      <c r="L1325" s="57" t="s">
        <v>67</v>
      </c>
      <c r="M1325" s="57" t="s">
        <v>68</v>
      </c>
      <c r="N1325" s="57" t="s">
        <v>56</v>
      </c>
      <c r="O1325" s="57" t="s">
        <v>69</v>
      </c>
      <c r="P1325" s="57" t="s">
        <v>70</v>
      </c>
      <c r="Q1325" s="15"/>
      <c r="R1325" s="57" t="s">
        <v>41</v>
      </c>
      <c r="S1325" s="58"/>
    </row>
    <row r="1326" spans="1:19" ht="11.1" customHeight="1" x14ac:dyDescent="0.25">
      <c r="A1326" s="59"/>
      <c r="B1326" s="227"/>
      <c r="C1326" s="228"/>
      <c r="D1326" s="56" t="s">
        <v>42</v>
      </c>
      <c r="E1326" s="60">
        <v>25</v>
      </c>
      <c r="F1326" s="60" t="s">
        <v>16</v>
      </c>
      <c r="G1326" s="60">
        <v>40</v>
      </c>
      <c r="H1326" s="60">
        <v>55</v>
      </c>
      <c r="I1326" s="60">
        <v>40</v>
      </c>
      <c r="J1326" s="60">
        <v>20</v>
      </c>
      <c r="K1326" s="60">
        <v>15</v>
      </c>
      <c r="L1326" s="60">
        <v>12</v>
      </c>
      <c r="M1326" s="60">
        <v>15</v>
      </c>
      <c r="N1326" s="60">
        <v>25</v>
      </c>
      <c r="O1326" s="60">
        <v>50</v>
      </c>
      <c r="P1326" s="60">
        <v>25</v>
      </c>
      <c r="Q1326" s="15"/>
      <c r="R1326" s="60">
        <f>AVERAGE(E1326:P1326)</f>
        <v>29.272727272727273</v>
      </c>
      <c r="S1326" s="61" t="s">
        <v>43</v>
      </c>
    </row>
    <row r="1327" spans="1:19" ht="11.1" customHeight="1" x14ac:dyDescent="0.25">
      <c r="A1327" s="59"/>
      <c r="B1327" s="229"/>
      <c r="C1327" s="230"/>
      <c r="D1327" s="56" t="s">
        <v>44</v>
      </c>
      <c r="E1327" s="62"/>
      <c r="F1327" s="62"/>
      <c r="G1327" s="62"/>
      <c r="H1327" s="62"/>
      <c r="I1327" s="62"/>
      <c r="J1327" s="63"/>
      <c r="K1327" s="63"/>
      <c r="L1327" s="63"/>
      <c r="M1327" s="63"/>
      <c r="N1327" s="63"/>
      <c r="O1327" s="63"/>
      <c r="P1327" s="63"/>
      <c r="Q1327" s="64"/>
      <c r="R1327" s="60">
        <f>AVERAGE(E1326:J1326)</f>
        <v>36</v>
      </c>
      <c r="S1327" s="61" t="s">
        <v>46</v>
      </c>
    </row>
    <row r="1328" spans="1:19" ht="11.1" customHeight="1" x14ac:dyDescent="0.25">
      <c r="A1328" s="59"/>
      <c r="B1328" s="55"/>
      <c r="C1328" s="59"/>
      <c r="D1328" s="59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59"/>
      <c r="R1328" s="59"/>
      <c r="S1328" s="59"/>
    </row>
    <row r="1329" spans="1:19" ht="11.1" customHeight="1" x14ac:dyDescent="0.25">
      <c r="A1329" s="55"/>
      <c r="B1329" s="225" t="s">
        <v>119</v>
      </c>
      <c r="C1329" s="226"/>
      <c r="D1329" s="56" t="s">
        <v>28</v>
      </c>
      <c r="E1329" s="57" t="s">
        <v>71</v>
      </c>
      <c r="F1329" s="57" t="s">
        <v>72</v>
      </c>
      <c r="G1329" s="57" t="s">
        <v>73</v>
      </c>
      <c r="H1329" s="57" t="s">
        <v>74</v>
      </c>
      <c r="I1329" s="57" t="s">
        <v>75</v>
      </c>
      <c r="J1329" s="57" t="s">
        <v>76</v>
      </c>
      <c r="K1329" s="57" t="s">
        <v>77</v>
      </c>
      <c r="L1329" s="57" t="s">
        <v>78</v>
      </c>
      <c r="M1329" s="57" t="s">
        <v>79</v>
      </c>
      <c r="N1329" s="57" t="s">
        <v>80</v>
      </c>
      <c r="O1329" s="57" t="s">
        <v>81</v>
      </c>
      <c r="P1329" s="57" t="s">
        <v>82</v>
      </c>
      <c r="Q1329" s="15"/>
      <c r="R1329" s="57" t="s">
        <v>41</v>
      </c>
      <c r="S1329" s="58"/>
    </row>
    <row r="1330" spans="1:19" ht="11.1" customHeight="1" x14ac:dyDescent="0.25">
      <c r="A1330" s="59"/>
      <c r="B1330" s="227"/>
      <c r="C1330" s="228"/>
      <c r="D1330" s="56" t="s">
        <v>42</v>
      </c>
      <c r="E1330" s="60">
        <v>50</v>
      </c>
      <c r="F1330" s="60">
        <v>40</v>
      </c>
      <c r="G1330" s="60">
        <v>15</v>
      </c>
      <c r="H1330" s="60">
        <v>30</v>
      </c>
      <c r="I1330" s="60">
        <v>50</v>
      </c>
      <c r="J1330" s="60">
        <v>60</v>
      </c>
      <c r="K1330" s="60">
        <v>80</v>
      </c>
      <c r="L1330" s="60">
        <v>80</v>
      </c>
      <c r="M1330" s="60">
        <v>80</v>
      </c>
      <c r="N1330" s="60">
        <v>100</v>
      </c>
      <c r="O1330" s="60">
        <v>90</v>
      </c>
      <c r="P1330" s="60">
        <v>60</v>
      </c>
      <c r="Q1330" s="15"/>
      <c r="R1330" s="60">
        <f>AVERAGE(E1330:P1330)</f>
        <v>61.25</v>
      </c>
      <c r="S1330" s="61" t="s">
        <v>43</v>
      </c>
    </row>
    <row r="1331" spans="1:19" ht="11.1" customHeight="1" x14ac:dyDescent="0.25">
      <c r="A1331" s="59"/>
      <c r="B1331" s="229"/>
      <c r="C1331" s="230"/>
      <c r="D1331" s="56" t="s">
        <v>44</v>
      </c>
      <c r="E1331" s="62"/>
      <c r="F1331" s="62"/>
      <c r="G1331" s="62"/>
      <c r="H1331" s="62"/>
      <c r="I1331" s="62"/>
      <c r="J1331" s="63" t="s">
        <v>16</v>
      </c>
      <c r="K1331" s="63" t="s">
        <v>157</v>
      </c>
      <c r="L1331" s="63" t="s">
        <v>16</v>
      </c>
      <c r="M1331" s="63" t="s">
        <v>157</v>
      </c>
      <c r="N1331" s="63" t="s">
        <v>157</v>
      </c>
      <c r="O1331" s="63" t="s">
        <v>16</v>
      </c>
      <c r="P1331" s="63" t="s">
        <v>16</v>
      </c>
      <c r="Q1331" s="64"/>
      <c r="R1331" s="60">
        <f>AVERAGE(E1330:J1330)</f>
        <v>40.833333333333336</v>
      </c>
      <c r="S1331" s="61" t="s">
        <v>46</v>
      </c>
    </row>
    <row r="1332" spans="1:19" ht="11.1" customHeight="1" x14ac:dyDescent="0.25">
      <c r="A1332" s="59"/>
      <c r="B1332" s="55"/>
      <c r="C1332" s="59"/>
      <c r="D1332" s="59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59"/>
      <c r="R1332" s="59"/>
      <c r="S1332" s="59"/>
    </row>
    <row r="1333" spans="1:19" ht="11.1" customHeight="1" x14ac:dyDescent="0.25">
      <c r="A1333" s="55"/>
      <c r="B1333" s="225" t="s">
        <v>122</v>
      </c>
      <c r="C1333" s="226"/>
      <c r="D1333" s="56" t="s">
        <v>28</v>
      </c>
      <c r="E1333" s="57" t="s">
        <v>85</v>
      </c>
      <c r="F1333" s="57" t="s">
        <v>86</v>
      </c>
      <c r="G1333" s="57" t="s">
        <v>87</v>
      </c>
      <c r="H1333" s="57" t="s">
        <v>88</v>
      </c>
      <c r="I1333" s="57" t="s">
        <v>89</v>
      </c>
      <c r="J1333" s="57" t="s">
        <v>90</v>
      </c>
      <c r="K1333" s="57" t="s">
        <v>91</v>
      </c>
      <c r="L1333" s="57" t="s">
        <v>92</v>
      </c>
      <c r="M1333" s="57" t="s">
        <v>93</v>
      </c>
      <c r="N1333" s="57" t="s">
        <v>94</v>
      </c>
      <c r="O1333" s="57" t="s">
        <v>95</v>
      </c>
      <c r="P1333" s="57" t="s">
        <v>96</v>
      </c>
      <c r="Q1333" s="15"/>
      <c r="R1333" s="57" t="s">
        <v>41</v>
      </c>
      <c r="S1333" s="58"/>
    </row>
    <row r="1334" spans="1:19" ht="11.1" customHeight="1" x14ac:dyDescent="0.25">
      <c r="A1334" s="59"/>
      <c r="B1334" s="227"/>
      <c r="C1334" s="228"/>
      <c r="D1334" s="56" t="s">
        <v>42</v>
      </c>
      <c r="E1334" s="60"/>
      <c r="F1334" s="60"/>
      <c r="G1334" s="60">
        <v>80</v>
      </c>
      <c r="H1334" s="60">
        <v>80</v>
      </c>
      <c r="I1334" s="60">
        <v>80</v>
      </c>
      <c r="J1334" s="60">
        <v>80</v>
      </c>
      <c r="K1334" s="60">
        <v>20</v>
      </c>
      <c r="L1334" s="60">
        <v>80</v>
      </c>
      <c r="M1334" s="60">
        <v>80</v>
      </c>
      <c r="N1334" s="60">
        <v>80</v>
      </c>
      <c r="O1334" s="60">
        <v>80</v>
      </c>
      <c r="P1334" s="60"/>
      <c r="Q1334" s="15"/>
      <c r="R1334" s="60">
        <f>AVERAGE(E1334:P1334)</f>
        <v>73.333333333333329</v>
      </c>
      <c r="S1334" s="61" t="s">
        <v>43</v>
      </c>
    </row>
    <row r="1335" spans="1:19" ht="11.1" customHeight="1" x14ac:dyDescent="0.25">
      <c r="A1335" s="59"/>
      <c r="B1335" s="229"/>
      <c r="C1335" s="230"/>
      <c r="D1335" s="56" t="s">
        <v>44</v>
      </c>
      <c r="E1335" s="63" t="s">
        <v>45</v>
      </c>
      <c r="F1335" s="63" t="s">
        <v>45</v>
      </c>
      <c r="G1335" s="62" t="s">
        <v>177</v>
      </c>
      <c r="H1335" s="62" t="s">
        <v>177</v>
      </c>
      <c r="I1335" s="62" t="s">
        <v>177</v>
      </c>
      <c r="J1335" s="63" t="s">
        <v>177</v>
      </c>
      <c r="K1335" s="63" t="s">
        <v>291</v>
      </c>
      <c r="L1335" s="63" t="s">
        <v>83</v>
      </c>
      <c r="M1335" s="63" t="s">
        <v>16</v>
      </c>
      <c r="N1335" s="63" t="s">
        <v>83</v>
      </c>
      <c r="O1335" s="63" t="s">
        <v>83</v>
      </c>
      <c r="P1335" s="63" t="s">
        <v>45</v>
      </c>
      <c r="Q1335" s="64"/>
      <c r="R1335" s="60">
        <f>AVERAGE(E1334:J1334)</f>
        <v>80</v>
      </c>
      <c r="S1335" s="61" t="s">
        <v>46</v>
      </c>
    </row>
    <row r="1336" spans="1:19" ht="11.1" customHeight="1" x14ac:dyDescent="0.25">
      <c r="A1336" s="59"/>
      <c r="B1336" s="15"/>
      <c r="C1336" s="15"/>
      <c r="D1336" s="15"/>
      <c r="E1336" s="15"/>
      <c r="F1336" s="15"/>
      <c r="G1336" s="161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</row>
    <row r="1337" spans="1:19" ht="11.1" customHeight="1" x14ac:dyDescent="0.25">
      <c r="A1337" s="55"/>
      <c r="B1337" s="225" t="s">
        <v>128</v>
      </c>
      <c r="C1337" s="226"/>
      <c r="D1337" s="56" t="s">
        <v>28</v>
      </c>
      <c r="E1337" s="57" t="s">
        <v>124</v>
      </c>
      <c r="F1337" s="57" t="s">
        <v>125</v>
      </c>
      <c r="G1337" s="57" t="s">
        <v>126</v>
      </c>
      <c r="H1337" s="57" t="s">
        <v>127</v>
      </c>
      <c r="I1337" s="57" t="s">
        <v>129</v>
      </c>
      <c r="J1337" s="57" t="s">
        <v>130</v>
      </c>
      <c r="K1337" s="57" t="s">
        <v>131</v>
      </c>
      <c r="L1337" s="57" t="s">
        <v>132</v>
      </c>
      <c r="M1337" s="57" t="s">
        <v>133</v>
      </c>
      <c r="N1337" s="57" t="s">
        <v>134</v>
      </c>
      <c r="O1337" s="57" t="s">
        <v>135</v>
      </c>
      <c r="P1337" s="57" t="s">
        <v>136</v>
      </c>
      <c r="Q1337" s="15"/>
      <c r="R1337" s="57" t="s">
        <v>41</v>
      </c>
      <c r="S1337" s="58"/>
    </row>
    <row r="1338" spans="1:19" ht="11.1" customHeight="1" x14ac:dyDescent="0.25">
      <c r="A1338" s="59"/>
      <c r="B1338" s="227"/>
      <c r="C1338" s="228"/>
      <c r="D1338" s="56" t="s">
        <v>42</v>
      </c>
      <c r="E1338" s="60">
        <v>45</v>
      </c>
      <c r="F1338" s="60"/>
      <c r="G1338" s="60"/>
      <c r="H1338" s="60">
        <v>80</v>
      </c>
      <c r="I1338" s="60">
        <v>65</v>
      </c>
      <c r="J1338" s="60">
        <v>70</v>
      </c>
      <c r="K1338" s="60">
        <v>35</v>
      </c>
      <c r="L1338" s="60">
        <v>40</v>
      </c>
      <c r="M1338" s="60">
        <v>35</v>
      </c>
      <c r="N1338" s="60">
        <v>45</v>
      </c>
      <c r="O1338" s="60">
        <v>53</v>
      </c>
      <c r="P1338" s="60">
        <v>45</v>
      </c>
      <c r="Q1338" s="15"/>
      <c r="R1338" s="60">
        <f>AVERAGE(E1338:P1338)</f>
        <v>51.3</v>
      </c>
      <c r="S1338" s="61" t="s">
        <v>43</v>
      </c>
    </row>
    <row r="1339" spans="1:19" ht="11.1" customHeight="1" x14ac:dyDescent="0.25">
      <c r="A1339" s="59"/>
      <c r="B1339" s="229"/>
      <c r="C1339" s="230"/>
      <c r="D1339" s="56" t="s">
        <v>44</v>
      </c>
      <c r="E1339" s="62" t="s">
        <v>83</v>
      </c>
      <c r="F1339" s="63" t="s">
        <v>45</v>
      </c>
      <c r="G1339" s="63" t="s">
        <v>45</v>
      </c>
      <c r="H1339" s="62" t="s">
        <v>83</v>
      </c>
      <c r="I1339" s="63" t="s">
        <v>83</v>
      </c>
      <c r="J1339" s="63" t="s">
        <v>270</v>
      </c>
      <c r="K1339" s="62" t="s">
        <v>16</v>
      </c>
      <c r="L1339" s="62" t="s">
        <v>16</v>
      </c>
      <c r="M1339" s="62" t="s">
        <v>16</v>
      </c>
      <c r="N1339" s="63" t="s">
        <v>16</v>
      </c>
      <c r="O1339" s="63" t="s">
        <v>83</v>
      </c>
      <c r="P1339" s="63" t="s">
        <v>83</v>
      </c>
      <c r="Q1339" s="64"/>
      <c r="R1339" s="60">
        <f>AVERAGE(E1338:J1338)</f>
        <v>65</v>
      </c>
      <c r="S1339" s="61" t="s">
        <v>46</v>
      </c>
    </row>
    <row r="1340" spans="1:19" ht="11.1" customHeight="1" x14ac:dyDescent="0.25">
      <c r="A1340" s="59"/>
      <c r="B1340" s="15"/>
      <c r="C1340" s="15"/>
      <c r="D1340" s="15"/>
      <c r="E1340" s="15"/>
      <c r="F1340" s="15"/>
      <c r="G1340" s="161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</row>
    <row r="1341" spans="1:19" ht="11.1" customHeight="1" x14ac:dyDescent="0.25">
      <c r="A1341" s="55"/>
      <c r="B1341" s="225" t="s">
        <v>295</v>
      </c>
      <c r="C1341" s="226"/>
      <c r="D1341" s="56" t="s">
        <v>28</v>
      </c>
      <c r="E1341" s="57" t="s">
        <v>296</v>
      </c>
      <c r="F1341" s="57" t="s">
        <v>297</v>
      </c>
      <c r="G1341" s="57" t="s">
        <v>298</v>
      </c>
      <c r="H1341" s="57" t="s">
        <v>299</v>
      </c>
      <c r="I1341" s="57" t="s">
        <v>300</v>
      </c>
      <c r="J1341" s="57" t="s">
        <v>301</v>
      </c>
      <c r="K1341" s="57" t="s">
        <v>302</v>
      </c>
      <c r="L1341" s="57" t="s">
        <v>303</v>
      </c>
      <c r="M1341" s="57" t="s">
        <v>304</v>
      </c>
      <c r="N1341" s="57" t="s">
        <v>305</v>
      </c>
      <c r="O1341" s="57" t="s">
        <v>306</v>
      </c>
      <c r="P1341" s="57" t="s">
        <v>307</v>
      </c>
      <c r="Q1341" s="15"/>
      <c r="R1341" s="57" t="s">
        <v>41</v>
      </c>
      <c r="S1341" s="58"/>
    </row>
    <row r="1342" spans="1:19" ht="11.1" customHeight="1" x14ac:dyDescent="0.25">
      <c r="A1342" s="59"/>
      <c r="B1342" s="227"/>
      <c r="C1342" s="228"/>
      <c r="D1342" s="56" t="s">
        <v>42</v>
      </c>
      <c r="E1342" s="60">
        <v>70</v>
      </c>
      <c r="F1342" s="60">
        <v>50</v>
      </c>
      <c r="G1342" s="60">
        <v>40</v>
      </c>
      <c r="H1342" s="60">
        <v>40</v>
      </c>
      <c r="I1342" s="60">
        <v>45</v>
      </c>
      <c r="J1342" s="60">
        <v>40</v>
      </c>
      <c r="K1342" s="60">
        <v>40</v>
      </c>
      <c r="L1342" s="60">
        <v>45</v>
      </c>
      <c r="M1342" s="60">
        <v>45</v>
      </c>
      <c r="N1342" s="60">
        <v>45</v>
      </c>
      <c r="O1342" s="60">
        <v>65</v>
      </c>
      <c r="P1342" s="60">
        <v>67</v>
      </c>
      <c r="Q1342" s="15"/>
      <c r="R1342" s="60">
        <f>AVERAGE(E1342:P1342)</f>
        <v>49.333333333333336</v>
      </c>
      <c r="S1342" s="61" t="s">
        <v>43</v>
      </c>
    </row>
    <row r="1343" spans="1:19" ht="11.1" customHeight="1" x14ac:dyDescent="0.25">
      <c r="A1343" s="59"/>
      <c r="B1343" s="229"/>
      <c r="C1343" s="230"/>
      <c r="D1343" s="56" t="s">
        <v>44</v>
      </c>
      <c r="E1343" s="62" t="s">
        <v>121</v>
      </c>
      <c r="F1343" s="62" t="s">
        <v>121</v>
      </c>
      <c r="G1343" s="62" t="s">
        <v>121</v>
      </c>
      <c r="H1343" s="62" t="s">
        <v>121</v>
      </c>
      <c r="I1343" s="62" t="s">
        <v>121</v>
      </c>
      <c r="J1343" s="63" t="s">
        <v>121</v>
      </c>
      <c r="K1343" s="62" t="s">
        <v>121</v>
      </c>
      <c r="L1343" s="62" t="s">
        <v>83</v>
      </c>
      <c r="M1343" s="62" t="s">
        <v>83</v>
      </c>
      <c r="N1343" s="62" t="s">
        <v>83</v>
      </c>
      <c r="O1343" s="62" t="s">
        <v>83</v>
      </c>
      <c r="P1343" s="62" t="s">
        <v>121</v>
      </c>
      <c r="Q1343" s="64"/>
      <c r="R1343" s="60">
        <f>AVERAGE(E1342:J1342)</f>
        <v>47.5</v>
      </c>
      <c r="S1343" s="61" t="s">
        <v>46</v>
      </c>
    </row>
    <row r="1344" spans="1:19" s="178" customFormat="1" ht="11.1" customHeight="1" x14ac:dyDescent="0.25">
      <c r="A1344" s="59"/>
      <c r="B1344" s="15"/>
      <c r="C1344" s="15"/>
      <c r="D1344" s="15"/>
      <c r="E1344" s="15"/>
      <c r="F1344" s="15"/>
      <c r="G1344" s="161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</row>
    <row r="1345" spans="1:19" s="178" customFormat="1" ht="11.1" customHeight="1" x14ac:dyDescent="0.25">
      <c r="A1345" s="59"/>
      <c r="B1345" s="231" t="s">
        <v>408</v>
      </c>
      <c r="C1345" s="231"/>
      <c r="D1345" s="56" t="s">
        <v>28</v>
      </c>
      <c r="E1345" s="57" t="s">
        <v>411</v>
      </c>
      <c r="F1345" s="57" t="s">
        <v>412</v>
      </c>
      <c r="G1345" s="57" t="s">
        <v>413</v>
      </c>
      <c r="H1345" s="57" t="s">
        <v>414</v>
      </c>
      <c r="I1345" s="57" t="s">
        <v>415</v>
      </c>
      <c r="J1345" s="57" t="s">
        <v>416</v>
      </c>
      <c r="K1345" s="57" t="s">
        <v>417</v>
      </c>
      <c r="L1345" s="57" t="s">
        <v>418</v>
      </c>
      <c r="M1345" s="57" t="s">
        <v>419</v>
      </c>
      <c r="N1345" s="57" t="s">
        <v>420</v>
      </c>
      <c r="O1345" s="57" t="s">
        <v>421</v>
      </c>
      <c r="P1345" s="57" t="s">
        <v>422</v>
      </c>
      <c r="Q1345" s="15"/>
      <c r="R1345" s="150" t="s">
        <v>41</v>
      </c>
      <c r="S1345" s="58"/>
    </row>
    <row r="1346" spans="1:19" s="178" customFormat="1" ht="11.1" customHeight="1" x14ac:dyDescent="0.25">
      <c r="A1346" s="59"/>
      <c r="B1346" s="231"/>
      <c r="C1346" s="231"/>
      <c r="D1346" s="56" t="s">
        <v>42</v>
      </c>
      <c r="E1346" s="60">
        <v>60</v>
      </c>
      <c r="F1346" s="60"/>
      <c r="G1346" s="60">
        <v>60</v>
      </c>
      <c r="H1346" s="60">
        <v>60</v>
      </c>
      <c r="I1346" s="60">
        <v>60</v>
      </c>
      <c r="J1346" s="60">
        <v>60</v>
      </c>
      <c r="K1346" s="60">
        <v>30</v>
      </c>
      <c r="L1346" s="60">
        <v>60</v>
      </c>
      <c r="M1346" s="60">
        <v>60</v>
      </c>
      <c r="N1346" s="60">
        <v>50</v>
      </c>
      <c r="O1346" s="60">
        <v>50</v>
      </c>
      <c r="P1346" s="60">
        <v>50</v>
      </c>
      <c r="Q1346" s="15"/>
      <c r="R1346" s="60">
        <f>AVERAGE(E1346:P1346)</f>
        <v>54.545454545454547</v>
      </c>
      <c r="S1346" s="61" t="s">
        <v>43</v>
      </c>
    </row>
    <row r="1347" spans="1:19" s="178" customFormat="1" ht="11.1" customHeight="1" x14ac:dyDescent="0.25">
      <c r="A1347" s="59"/>
      <c r="B1347" s="231"/>
      <c r="C1347" s="231"/>
      <c r="D1347" s="56" t="s">
        <v>44</v>
      </c>
      <c r="E1347" s="62" t="s">
        <v>121</v>
      </c>
      <c r="F1347" s="62" t="s">
        <v>45</v>
      </c>
      <c r="G1347" s="62" t="s">
        <v>291</v>
      </c>
      <c r="H1347" s="62" t="s">
        <v>83</v>
      </c>
      <c r="I1347" s="62" t="s">
        <v>83</v>
      </c>
      <c r="J1347" s="63" t="s">
        <v>83</v>
      </c>
      <c r="K1347" s="62" t="s">
        <v>83</v>
      </c>
      <c r="L1347" s="62" t="s">
        <v>121</v>
      </c>
      <c r="M1347" s="62" t="s">
        <v>121</v>
      </c>
      <c r="N1347" s="62" t="s">
        <v>121</v>
      </c>
      <c r="O1347" s="62" t="s">
        <v>121</v>
      </c>
      <c r="P1347" s="62" t="s">
        <v>83</v>
      </c>
      <c r="Q1347" s="64"/>
      <c r="R1347" s="60">
        <f>AVERAGE(E1346:J1346)</f>
        <v>60</v>
      </c>
      <c r="S1347" s="61" t="s">
        <v>46</v>
      </c>
    </row>
    <row r="1348" spans="1:19" s="185" customFormat="1" ht="11.1" customHeight="1" x14ac:dyDescent="0.25">
      <c r="A1348" s="59"/>
      <c r="B1348" s="184"/>
      <c r="C1348" s="184"/>
      <c r="D1348" s="59"/>
      <c r="E1348" s="82"/>
      <c r="F1348" s="82"/>
      <c r="G1348" s="82"/>
      <c r="H1348" s="82"/>
      <c r="I1348" s="82"/>
      <c r="J1348" s="83"/>
      <c r="K1348" s="82"/>
      <c r="L1348" s="82"/>
      <c r="M1348" s="82"/>
      <c r="N1348" s="82"/>
      <c r="O1348" s="82"/>
      <c r="P1348" s="82"/>
      <c r="Q1348" s="81"/>
      <c r="R1348" s="65"/>
      <c r="S1348" s="85"/>
    </row>
    <row r="1349" spans="1:19" s="183" customFormat="1" ht="11.1" customHeight="1" x14ac:dyDescent="0.25">
      <c r="A1349" s="59"/>
      <c r="B1349" s="225" t="s">
        <v>446</v>
      </c>
      <c r="C1349" s="226"/>
      <c r="D1349" s="56" t="s">
        <v>28</v>
      </c>
      <c r="E1349" s="57" t="s">
        <v>434</v>
      </c>
      <c r="F1349" s="57" t="s">
        <v>435</v>
      </c>
      <c r="G1349" s="57" t="s">
        <v>436</v>
      </c>
      <c r="H1349" s="57" t="s">
        <v>437</v>
      </c>
      <c r="I1349" s="57" t="s">
        <v>438</v>
      </c>
      <c r="J1349" s="57" t="s">
        <v>439</v>
      </c>
      <c r="K1349" s="57" t="s">
        <v>440</v>
      </c>
      <c r="L1349" s="57" t="s">
        <v>441</v>
      </c>
      <c r="M1349" s="57" t="s">
        <v>442</v>
      </c>
      <c r="N1349" s="57" t="s">
        <v>443</v>
      </c>
      <c r="O1349" s="57" t="s">
        <v>444</v>
      </c>
      <c r="P1349" s="57" t="s">
        <v>445</v>
      </c>
      <c r="Q1349" s="15"/>
      <c r="R1349" s="150" t="s">
        <v>41</v>
      </c>
      <c r="S1349" s="61"/>
    </row>
    <row r="1350" spans="1:19" s="183" customFormat="1" ht="11.1" customHeight="1" x14ac:dyDescent="0.25">
      <c r="A1350" s="59"/>
      <c r="B1350" s="227"/>
      <c r="C1350" s="228"/>
      <c r="D1350" s="56" t="s">
        <v>42</v>
      </c>
      <c r="E1350" s="60"/>
      <c r="F1350" s="60">
        <v>50</v>
      </c>
      <c r="G1350" s="60">
        <v>35</v>
      </c>
      <c r="H1350" s="60">
        <v>40</v>
      </c>
      <c r="I1350" s="60">
        <v>50</v>
      </c>
      <c r="J1350" s="60">
        <v>30</v>
      </c>
      <c r="K1350" s="60">
        <v>50</v>
      </c>
      <c r="L1350" s="60">
        <v>45</v>
      </c>
      <c r="M1350" s="60">
        <v>45</v>
      </c>
      <c r="N1350" s="60">
        <v>45</v>
      </c>
      <c r="O1350" s="60">
        <v>45</v>
      </c>
      <c r="P1350" s="60">
        <v>70</v>
      </c>
      <c r="Q1350" s="15"/>
      <c r="R1350" s="60">
        <f>AVERAGE(E1350:P1350)</f>
        <v>45.909090909090907</v>
      </c>
      <c r="S1350" s="61" t="s">
        <v>43</v>
      </c>
    </row>
    <row r="1351" spans="1:19" s="183" customFormat="1" ht="11.1" customHeight="1" x14ac:dyDescent="0.25">
      <c r="A1351" s="59"/>
      <c r="B1351" s="229"/>
      <c r="C1351" s="230"/>
      <c r="D1351" s="56" t="s">
        <v>44</v>
      </c>
      <c r="E1351" s="62" t="s">
        <v>45</v>
      </c>
      <c r="F1351" s="62" t="s">
        <v>121</v>
      </c>
      <c r="G1351" s="62" t="s">
        <v>453</v>
      </c>
      <c r="H1351" s="62" t="s">
        <v>83</v>
      </c>
      <c r="I1351" s="62" t="s">
        <v>121</v>
      </c>
      <c r="J1351" s="63" t="s">
        <v>121</v>
      </c>
      <c r="K1351" s="62" t="s">
        <v>454</v>
      </c>
      <c r="L1351" s="63" t="s">
        <v>177</v>
      </c>
      <c r="M1351" s="63" t="s">
        <v>177</v>
      </c>
      <c r="N1351" s="63" t="s">
        <v>177</v>
      </c>
      <c r="O1351" s="63" t="s">
        <v>177</v>
      </c>
      <c r="P1351" s="63" t="s">
        <v>177</v>
      </c>
      <c r="Q1351" s="64"/>
      <c r="R1351" s="60">
        <f>AVERAGE(E1350:J1350)</f>
        <v>41</v>
      </c>
      <c r="S1351" s="61" t="s">
        <v>46</v>
      </c>
    </row>
    <row r="1352" spans="1:19" s="185" customFormat="1" ht="11.1" customHeight="1" x14ac:dyDescent="0.25">
      <c r="A1352" s="59"/>
      <c r="B1352" s="189"/>
      <c r="C1352" s="189"/>
      <c r="D1352" s="59"/>
      <c r="E1352" s="82"/>
      <c r="F1352" s="82"/>
      <c r="G1352" s="82"/>
      <c r="H1352" s="82"/>
      <c r="I1352" s="82"/>
      <c r="J1352" s="83"/>
      <c r="K1352" s="82"/>
      <c r="L1352" s="83"/>
      <c r="M1352" s="83"/>
      <c r="N1352" s="83"/>
      <c r="O1352" s="83"/>
      <c r="P1352" s="83"/>
      <c r="Q1352" s="81"/>
      <c r="R1352" s="65"/>
      <c r="S1352" s="85"/>
    </row>
    <row r="1353" spans="1:19" s="188" customFormat="1" ht="11.1" customHeight="1" x14ac:dyDescent="0.25">
      <c r="A1353" s="59"/>
      <c r="B1353" s="225" t="s">
        <v>465</v>
      </c>
      <c r="C1353" s="226"/>
      <c r="D1353" s="56" t="s">
        <v>28</v>
      </c>
      <c r="E1353" s="57" t="s">
        <v>466</v>
      </c>
      <c r="F1353" s="57" t="s">
        <v>467</v>
      </c>
      <c r="G1353" s="57" t="s">
        <v>468</v>
      </c>
      <c r="H1353" s="57" t="s">
        <v>469</v>
      </c>
      <c r="I1353" s="57" t="s">
        <v>470</v>
      </c>
      <c r="J1353" s="57" t="s">
        <v>471</v>
      </c>
      <c r="K1353" s="57" t="s">
        <v>472</v>
      </c>
      <c r="L1353" s="57" t="s">
        <v>473</v>
      </c>
      <c r="M1353" s="57" t="s">
        <v>474</v>
      </c>
      <c r="N1353" s="57" t="s">
        <v>475</v>
      </c>
      <c r="O1353" s="57" t="s">
        <v>476</v>
      </c>
      <c r="P1353" s="57" t="s">
        <v>477</v>
      </c>
      <c r="Q1353" s="15"/>
      <c r="R1353" s="150" t="s">
        <v>41</v>
      </c>
      <c r="S1353" s="61"/>
    </row>
    <row r="1354" spans="1:19" s="188" customFormat="1" ht="11.1" customHeight="1" x14ac:dyDescent="0.25">
      <c r="A1354" s="59"/>
      <c r="B1354" s="227"/>
      <c r="C1354" s="228"/>
      <c r="D1354" s="56" t="s">
        <v>42</v>
      </c>
      <c r="E1354" s="60"/>
      <c r="F1354" s="60"/>
      <c r="G1354" s="60">
        <v>50</v>
      </c>
      <c r="H1354" s="60">
        <v>50</v>
      </c>
      <c r="I1354" s="60">
        <v>50</v>
      </c>
      <c r="J1354" s="60">
        <v>50</v>
      </c>
      <c r="K1354" s="60">
        <v>40</v>
      </c>
      <c r="L1354" s="60">
        <v>40</v>
      </c>
      <c r="M1354" s="60">
        <v>40</v>
      </c>
      <c r="N1354" s="60">
        <v>60</v>
      </c>
      <c r="O1354" s="60">
        <v>70</v>
      </c>
      <c r="P1354" s="60">
        <v>70</v>
      </c>
      <c r="Q1354" s="15"/>
      <c r="R1354" s="60">
        <f>AVERAGE(E1354:P1354)</f>
        <v>52</v>
      </c>
      <c r="S1354" s="61" t="s">
        <v>43</v>
      </c>
    </row>
    <row r="1355" spans="1:19" s="188" customFormat="1" ht="11.1" customHeight="1" x14ac:dyDescent="0.25">
      <c r="A1355" s="59"/>
      <c r="B1355" s="229"/>
      <c r="C1355" s="230"/>
      <c r="D1355" s="56" t="s">
        <v>44</v>
      </c>
      <c r="E1355" s="62" t="s">
        <v>45</v>
      </c>
      <c r="F1355" s="62" t="s">
        <v>45</v>
      </c>
      <c r="G1355" s="62" t="s">
        <v>83</v>
      </c>
      <c r="H1355" s="62" t="s">
        <v>177</v>
      </c>
      <c r="I1355" s="62" t="s">
        <v>177</v>
      </c>
      <c r="J1355" s="63" t="s">
        <v>177</v>
      </c>
      <c r="K1355" s="62" t="s">
        <v>177</v>
      </c>
      <c r="L1355" s="63" t="s">
        <v>177</v>
      </c>
      <c r="M1355" s="63" t="s">
        <v>177</v>
      </c>
      <c r="N1355" s="63" t="s">
        <v>83</v>
      </c>
      <c r="O1355" s="63" t="s">
        <v>83</v>
      </c>
      <c r="P1355" s="63" t="s">
        <v>83</v>
      </c>
      <c r="Q1355" s="64"/>
      <c r="R1355" s="60">
        <f>AVERAGE(E1354:J1354)</f>
        <v>50</v>
      </c>
      <c r="S1355" s="61" t="s">
        <v>46</v>
      </c>
    </row>
    <row r="1356" spans="1:19" s="185" customFormat="1" ht="11.1" customHeight="1" x14ac:dyDescent="0.25">
      <c r="A1356" s="59"/>
      <c r="B1356" s="184"/>
      <c r="C1356" s="184"/>
      <c r="D1356" s="59"/>
      <c r="E1356" s="82"/>
      <c r="F1356" s="82"/>
      <c r="G1356" s="82"/>
      <c r="H1356" s="82"/>
      <c r="I1356" s="82"/>
      <c r="J1356" s="83"/>
      <c r="K1356" s="82"/>
      <c r="L1356" s="82"/>
      <c r="M1356" s="82"/>
      <c r="N1356" s="82"/>
      <c r="O1356" s="82"/>
      <c r="P1356" s="82"/>
      <c r="Q1356" s="81"/>
      <c r="R1356" s="65"/>
      <c r="S1356" s="85"/>
    </row>
    <row r="1358" spans="1:19" ht="20.100000000000001" customHeight="1" x14ac:dyDescent="0.25">
      <c r="A1358" s="198" t="s">
        <v>361</v>
      </c>
      <c r="B1358" s="198"/>
      <c r="C1358" s="198"/>
      <c r="D1358" s="153"/>
      <c r="E1358" s="153"/>
      <c r="F1358" s="153"/>
      <c r="H1358" s="153"/>
      <c r="I1358" s="153"/>
      <c r="J1358" s="153"/>
      <c r="K1358" s="153"/>
      <c r="N1358" s="153"/>
      <c r="O1358" s="153"/>
      <c r="P1358" s="153"/>
      <c r="Q1358" s="153"/>
      <c r="R1358" s="153"/>
      <c r="S1358" s="153"/>
    </row>
    <row r="1359" spans="1:19" ht="15" customHeight="1" x14ac:dyDescent="0.25">
      <c r="A1359" s="215" t="s">
        <v>351</v>
      </c>
      <c r="B1359" s="215"/>
      <c r="C1359" s="153"/>
      <c r="D1359" s="14" t="s">
        <v>26</v>
      </c>
      <c r="E1359" s="153"/>
      <c r="F1359" s="153"/>
      <c r="H1359" s="153"/>
      <c r="I1359" s="153"/>
      <c r="J1359" s="153"/>
      <c r="K1359" s="153"/>
      <c r="N1359" s="153"/>
      <c r="O1359" s="153"/>
      <c r="P1359" s="153"/>
      <c r="Q1359" s="153"/>
      <c r="R1359" s="153"/>
      <c r="S1359" s="153"/>
    </row>
    <row r="1360" spans="1:19" ht="11.1" customHeight="1" x14ac:dyDescent="0.25">
      <c r="A1360" s="153"/>
      <c r="B1360" s="153"/>
      <c r="C1360" s="153"/>
      <c r="D1360" s="153"/>
      <c r="E1360" s="153"/>
      <c r="F1360" s="153"/>
      <c r="H1360" s="153"/>
      <c r="I1360" s="153"/>
      <c r="J1360" s="153"/>
      <c r="K1360" s="153"/>
      <c r="N1360" s="153"/>
      <c r="O1360" s="153"/>
      <c r="P1360" s="153"/>
      <c r="Q1360" s="153"/>
      <c r="R1360" s="153"/>
      <c r="S1360" s="153"/>
    </row>
    <row r="1361" spans="1:19" ht="11.1" customHeight="1" x14ac:dyDescent="0.25">
      <c r="A1361" s="55"/>
      <c r="B1361" s="225" t="s">
        <v>116</v>
      </c>
      <c r="C1361" s="226"/>
      <c r="D1361" s="56" t="s">
        <v>28</v>
      </c>
      <c r="E1361" s="57" t="s">
        <v>29</v>
      </c>
      <c r="F1361" s="57" t="s">
        <v>30</v>
      </c>
      <c r="G1361" s="57" t="s">
        <v>31</v>
      </c>
      <c r="H1361" s="57" t="s">
        <v>32</v>
      </c>
      <c r="I1361" s="57" t="s">
        <v>33</v>
      </c>
      <c r="J1361" s="57" t="s">
        <v>34</v>
      </c>
      <c r="K1361" s="57" t="s">
        <v>35</v>
      </c>
      <c r="L1361" s="57" t="s">
        <v>36</v>
      </c>
      <c r="M1361" s="57" t="s">
        <v>37</v>
      </c>
      <c r="N1361" s="57" t="s">
        <v>38</v>
      </c>
      <c r="O1361" s="57" t="s">
        <v>39</v>
      </c>
      <c r="P1361" s="57" t="s">
        <v>40</v>
      </c>
      <c r="Q1361" s="15"/>
      <c r="R1361" s="57" t="s">
        <v>41</v>
      </c>
      <c r="S1361" s="58"/>
    </row>
    <row r="1362" spans="1:19" ht="11.1" customHeight="1" x14ac:dyDescent="0.25">
      <c r="A1362" s="59"/>
      <c r="B1362" s="227"/>
      <c r="C1362" s="228"/>
      <c r="D1362" s="56" t="s">
        <v>42</v>
      </c>
      <c r="E1362" s="60"/>
      <c r="F1362" s="60"/>
      <c r="G1362" s="60"/>
      <c r="H1362" s="60"/>
      <c r="I1362" s="60"/>
      <c r="J1362" s="60">
        <v>55</v>
      </c>
      <c r="K1362" s="60">
        <v>50</v>
      </c>
      <c r="L1362" s="60">
        <v>30</v>
      </c>
      <c r="M1362" s="60">
        <v>70</v>
      </c>
      <c r="N1362" s="60">
        <v>25</v>
      </c>
      <c r="O1362" s="60"/>
      <c r="P1362" s="60"/>
      <c r="Q1362" s="15"/>
      <c r="R1362" s="60">
        <f>AVERAGE(E1362:P1362)</f>
        <v>46</v>
      </c>
      <c r="S1362" s="61" t="s">
        <v>43</v>
      </c>
    </row>
    <row r="1363" spans="1:19" ht="11.1" customHeight="1" x14ac:dyDescent="0.25">
      <c r="A1363" s="59"/>
      <c r="B1363" s="229"/>
      <c r="C1363" s="230"/>
      <c r="D1363" s="56" t="s">
        <v>44</v>
      </c>
      <c r="E1363" s="62"/>
      <c r="F1363" s="62"/>
      <c r="G1363" s="62"/>
      <c r="H1363" s="62"/>
      <c r="I1363" s="62"/>
      <c r="J1363" s="63"/>
      <c r="K1363" s="63"/>
      <c r="L1363" s="63"/>
      <c r="M1363" s="63"/>
      <c r="N1363" s="63"/>
      <c r="O1363" s="63" t="s">
        <v>45</v>
      </c>
      <c r="P1363" s="63" t="s">
        <v>45</v>
      </c>
      <c r="Q1363" s="64"/>
      <c r="R1363" s="60">
        <f>AVERAGE(E1362:J1362)</f>
        <v>55</v>
      </c>
      <c r="S1363" s="61" t="s">
        <v>46</v>
      </c>
    </row>
    <row r="1364" spans="1:19" ht="11.1" customHeight="1" x14ac:dyDescent="0.25">
      <c r="A1364" s="59"/>
      <c r="B1364" s="59"/>
      <c r="C1364" s="59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15"/>
      <c r="P1364" s="15"/>
      <c r="Q1364" s="15"/>
      <c r="R1364" s="15"/>
      <c r="S1364" s="54"/>
    </row>
    <row r="1365" spans="1:19" ht="11.1" customHeight="1" x14ac:dyDescent="0.25">
      <c r="A1365" s="55"/>
      <c r="B1365" s="225" t="s">
        <v>117</v>
      </c>
      <c r="C1365" s="226"/>
      <c r="D1365" s="56" t="s">
        <v>28</v>
      </c>
      <c r="E1365" s="57" t="s">
        <v>47</v>
      </c>
      <c r="F1365" s="57" t="s">
        <v>48</v>
      </c>
      <c r="G1365" s="57" t="s">
        <v>49</v>
      </c>
      <c r="H1365" s="57" t="s">
        <v>50</v>
      </c>
      <c r="I1365" s="57" t="s">
        <v>51</v>
      </c>
      <c r="J1365" s="57" t="s">
        <v>52</v>
      </c>
      <c r="K1365" s="57" t="s">
        <v>53</v>
      </c>
      <c r="L1365" s="57" t="s">
        <v>54</v>
      </c>
      <c r="M1365" s="57" t="s">
        <v>55</v>
      </c>
      <c r="N1365" s="57" t="s">
        <v>56</v>
      </c>
      <c r="O1365" s="57" t="s">
        <v>57</v>
      </c>
      <c r="P1365" s="57" t="s">
        <v>58</v>
      </c>
      <c r="Q1365" s="15"/>
      <c r="R1365" s="57" t="s">
        <v>41</v>
      </c>
      <c r="S1365" s="58"/>
    </row>
    <row r="1366" spans="1:19" ht="11.1" customHeight="1" x14ac:dyDescent="0.25">
      <c r="A1366" s="59"/>
      <c r="B1366" s="227"/>
      <c r="C1366" s="228"/>
      <c r="D1366" s="56" t="s">
        <v>42</v>
      </c>
      <c r="E1366" s="60"/>
      <c r="F1366" s="60"/>
      <c r="G1366" s="60">
        <v>50</v>
      </c>
      <c r="H1366" s="60">
        <v>180</v>
      </c>
      <c r="I1366" s="60">
        <v>170</v>
      </c>
      <c r="J1366" s="60">
        <v>160</v>
      </c>
      <c r="K1366" s="60">
        <v>180</v>
      </c>
      <c r="L1366" s="60">
        <v>250</v>
      </c>
      <c r="M1366" s="60"/>
      <c r="N1366" s="60">
        <v>60</v>
      </c>
      <c r="O1366" s="60">
        <v>90</v>
      </c>
      <c r="P1366" s="60"/>
      <c r="Q1366" s="15"/>
      <c r="R1366" s="60">
        <f>AVERAGE(E1366:P1366)</f>
        <v>142.5</v>
      </c>
      <c r="S1366" s="61" t="s">
        <v>43</v>
      </c>
    </row>
    <row r="1367" spans="1:19" ht="11.1" customHeight="1" x14ac:dyDescent="0.25">
      <c r="A1367" s="59"/>
      <c r="B1367" s="229"/>
      <c r="C1367" s="230"/>
      <c r="D1367" s="56" t="s">
        <v>44</v>
      </c>
      <c r="E1367" s="62" t="s">
        <v>45</v>
      </c>
      <c r="F1367" s="62" t="s">
        <v>45</v>
      </c>
      <c r="G1367" s="62"/>
      <c r="H1367" s="62"/>
      <c r="I1367" s="62"/>
      <c r="J1367" s="63"/>
      <c r="K1367" s="63"/>
      <c r="L1367" s="63"/>
      <c r="M1367" s="63" t="s">
        <v>150</v>
      </c>
      <c r="N1367" s="63"/>
      <c r="O1367" s="63"/>
      <c r="P1367" s="63" t="s">
        <v>45</v>
      </c>
      <c r="Q1367" s="64"/>
      <c r="R1367" s="60">
        <f>AVERAGE(E1366:J1366)</f>
        <v>140</v>
      </c>
      <c r="S1367" s="61" t="s">
        <v>46</v>
      </c>
    </row>
    <row r="1368" spans="1:19" ht="11.1" customHeight="1" x14ac:dyDescent="0.25">
      <c r="A1368" s="59"/>
      <c r="B1368" s="52"/>
      <c r="C1368" s="15"/>
      <c r="D1368" s="66"/>
      <c r="E1368" s="66"/>
      <c r="F1368" s="66"/>
      <c r="G1368" s="61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54"/>
    </row>
    <row r="1369" spans="1:19" ht="11.1" customHeight="1" x14ac:dyDescent="0.25">
      <c r="A1369" s="55"/>
      <c r="B1369" s="225" t="s">
        <v>118</v>
      </c>
      <c r="C1369" s="226"/>
      <c r="D1369" s="56" t="s">
        <v>28</v>
      </c>
      <c r="E1369" s="57" t="s">
        <v>60</v>
      </c>
      <c r="F1369" s="57" t="s">
        <v>61</v>
      </c>
      <c r="G1369" s="57" t="s">
        <v>62</v>
      </c>
      <c r="H1369" s="57" t="s">
        <v>63</v>
      </c>
      <c r="I1369" s="57" t="s">
        <v>64</v>
      </c>
      <c r="J1369" s="57" t="s">
        <v>65</v>
      </c>
      <c r="K1369" s="57" t="s">
        <v>66</v>
      </c>
      <c r="L1369" s="57" t="s">
        <v>67</v>
      </c>
      <c r="M1369" s="57" t="s">
        <v>68</v>
      </c>
      <c r="N1369" s="57" t="s">
        <v>56</v>
      </c>
      <c r="O1369" s="57" t="s">
        <v>69</v>
      </c>
      <c r="P1369" s="57" t="s">
        <v>70</v>
      </c>
      <c r="Q1369" s="15"/>
      <c r="R1369" s="57" t="s">
        <v>41</v>
      </c>
      <c r="S1369" s="58"/>
    </row>
    <row r="1370" spans="1:19" ht="11.1" customHeight="1" x14ac:dyDescent="0.25">
      <c r="A1370" s="59"/>
      <c r="B1370" s="227"/>
      <c r="C1370" s="228"/>
      <c r="D1370" s="56" t="s">
        <v>42</v>
      </c>
      <c r="E1370" s="60"/>
      <c r="F1370" s="60"/>
      <c r="G1370" s="60">
        <v>80</v>
      </c>
      <c r="H1370" s="60">
        <v>50</v>
      </c>
      <c r="I1370" s="60">
        <v>60</v>
      </c>
      <c r="J1370" s="60"/>
      <c r="K1370" s="60" t="s">
        <v>16</v>
      </c>
      <c r="L1370" s="60">
        <v>40</v>
      </c>
      <c r="M1370" s="60">
        <v>50</v>
      </c>
      <c r="N1370" s="60">
        <v>60</v>
      </c>
      <c r="O1370" s="60" t="s">
        <v>16</v>
      </c>
      <c r="P1370" s="60"/>
      <c r="Q1370" s="15"/>
      <c r="R1370" s="60">
        <f>AVERAGE(E1370:P1370)</f>
        <v>56.666666666666664</v>
      </c>
      <c r="S1370" s="61" t="s">
        <v>43</v>
      </c>
    </row>
    <row r="1371" spans="1:19" ht="11.1" customHeight="1" x14ac:dyDescent="0.25">
      <c r="A1371" s="59"/>
      <c r="B1371" s="229"/>
      <c r="C1371" s="230"/>
      <c r="D1371" s="56" t="s">
        <v>44</v>
      </c>
      <c r="E1371" s="63" t="s">
        <v>45</v>
      </c>
      <c r="F1371" s="63" t="s">
        <v>45</v>
      </c>
      <c r="G1371" s="62"/>
      <c r="H1371" s="62"/>
      <c r="I1371" s="62"/>
      <c r="J1371" s="63" t="s">
        <v>150</v>
      </c>
      <c r="K1371" s="63"/>
      <c r="L1371" s="63"/>
      <c r="M1371" s="63"/>
      <c r="N1371" s="63"/>
      <c r="O1371" s="63"/>
      <c r="P1371" s="63" t="s">
        <v>45</v>
      </c>
      <c r="Q1371" s="64"/>
      <c r="R1371" s="60">
        <f>AVERAGE(E1370:J1370)</f>
        <v>63.333333333333336</v>
      </c>
      <c r="S1371" s="61" t="s">
        <v>46</v>
      </c>
    </row>
    <row r="1372" spans="1:19" ht="11.1" customHeight="1" x14ac:dyDescent="0.25">
      <c r="A1372" s="59"/>
      <c r="B1372" s="55"/>
      <c r="C1372" s="59"/>
      <c r="D1372" s="59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59"/>
      <c r="R1372" s="59"/>
      <c r="S1372" s="59"/>
    </row>
    <row r="1373" spans="1:19" ht="11.1" customHeight="1" x14ac:dyDescent="0.25">
      <c r="A1373" s="55"/>
      <c r="B1373" s="225" t="s">
        <v>119</v>
      </c>
      <c r="C1373" s="226"/>
      <c r="D1373" s="56" t="s">
        <v>28</v>
      </c>
      <c r="E1373" s="57" t="s">
        <v>71</v>
      </c>
      <c r="F1373" s="57" t="s">
        <v>72</v>
      </c>
      <c r="G1373" s="57" t="s">
        <v>73</v>
      </c>
      <c r="H1373" s="57" t="s">
        <v>74</v>
      </c>
      <c r="I1373" s="57" t="s">
        <v>75</v>
      </c>
      <c r="J1373" s="57" t="s">
        <v>76</v>
      </c>
      <c r="K1373" s="57" t="s">
        <v>77</v>
      </c>
      <c r="L1373" s="57" t="s">
        <v>78</v>
      </c>
      <c r="M1373" s="57" t="s">
        <v>79</v>
      </c>
      <c r="N1373" s="57" t="s">
        <v>80</v>
      </c>
      <c r="O1373" s="57" t="s">
        <v>81</v>
      </c>
      <c r="P1373" s="57" t="s">
        <v>82</v>
      </c>
      <c r="Q1373" s="15"/>
      <c r="R1373" s="57" t="s">
        <v>41</v>
      </c>
      <c r="S1373" s="58"/>
    </row>
    <row r="1374" spans="1:19" ht="11.1" customHeight="1" x14ac:dyDescent="0.25">
      <c r="A1374" s="59"/>
      <c r="B1374" s="227"/>
      <c r="C1374" s="228"/>
      <c r="D1374" s="56" t="s">
        <v>42</v>
      </c>
      <c r="E1374" s="60">
        <v>130</v>
      </c>
      <c r="F1374" s="60"/>
      <c r="G1374" s="60">
        <v>80</v>
      </c>
      <c r="H1374" s="60">
        <v>50</v>
      </c>
      <c r="I1374" s="60">
        <v>80</v>
      </c>
      <c r="J1374" s="60">
        <v>50</v>
      </c>
      <c r="K1374" s="60">
        <v>25</v>
      </c>
      <c r="L1374" s="60">
        <v>10</v>
      </c>
      <c r="M1374" s="60">
        <v>80</v>
      </c>
      <c r="N1374" s="60"/>
      <c r="O1374" s="60"/>
      <c r="P1374" s="60" t="s">
        <v>16</v>
      </c>
      <c r="Q1374" s="15"/>
      <c r="R1374" s="60">
        <f>AVERAGE(E1374:P1374)</f>
        <v>63.125</v>
      </c>
      <c r="S1374" s="61" t="s">
        <v>43</v>
      </c>
    </row>
    <row r="1375" spans="1:19" ht="11.1" customHeight="1" x14ac:dyDescent="0.25">
      <c r="A1375" s="59"/>
      <c r="B1375" s="229"/>
      <c r="C1375" s="230"/>
      <c r="D1375" s="56" t="s">
        <v>44</v>
      </c>
      <c r="E1375" s="62"/>
      <c r="F1375" s="63" t="s">
        <v>45</v>
      </c>
      <c r="G1375" s="62"/>
      <c r="H1375" s="62"/>
      <c r="I1375" s="62"/>
      <c r="J1375" s="63" t="s">
        <v>83</v>
      </c>
      <c r="K1375" s="63" t="s">
        <v>200</v>
      </c>
      <c r="L1375" s="63" t="s">
        <v>313</v>
      </c>
      <c r="M1375" s="63" t="s">
        <v>83</v>
      </c>
      <c r="N1375" s="63" t="s">
        <v>59</v>
      </c>
      <c r="O1375" s="63" t="s">
        <v>45</v>
      </c>
      <c r="P1375" s="63" t="s">
        <v>16</v>
      </c>
      <c r="Q1375" s="64"/>
      <c r="R1375" s="60">
        <f>AVERAGE(E1374:J1374)</f>
        <v>78</v>
      </c>
      <c r="S1375" s="61" t="s">
        <v>46</v>
      </c>
    </row>
    <row r="1376" spans="1:19" ht="11.1" customHeight="1" x14ac:dyDescent="0.25">
      <c r="A1376" s="59"/>
      <c r="B1376" s="55"/>
      <c r="C1376" s="59"/>
      <c r="D1376" s="59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59"/>
      <c r="R1376" s="59"/>
      <c r="S1376" s="59"/>
    </row>
    <row r="1377" spans="1:19" ht="11.1" customHeight="1" x14ac:dyDescent="0.25">
      <c r="A1377" s="55"/>
      <c r="B1377" s="225" t="s">
        <v>122</v>
      </c>
      <c r="C1377" s="226"/>
      <c r="D1377" s="56" t="s">
        <v>28</v>
      </c>
      <c r="E1377" s="57" t="s">
        <v>85</v>
      </c>
      <c r="F1377" s="57" t="s">
        <v>86</v>
      </c>
      <c r="G1377" s="57" t="s">
        <v>87</v>
      </c>
      <c r="H1377" s="57" t="s">
        <v>88</v>
      </c>
      <c r="I1377" s="57" t="s">
        <v>89</v>
      </c>
      <c r="J1377" s="57" t="s">
        <v>90</v>
      </c>
      <c r="K1377" s="57" t="s">
        <v>91</v>
      </c>
      <c r="L1377" s="57" t="s">
        <v>92</v>
      </c>
      <c r="M1377" s="57" t="s">
        <v>93</v>
      </c>
      <c r="N1377" s="57" t="s">
        <v>94</v>
      </c>
      <c r="O1377" s="57" t="s">
        <v>95</v>
      </c>
      <c r="P1377" s="57" t="s">
        <v>96</v>
      </c>
      <c r="Q1377" s="15"/>
      <c r="R1377" s="57" t="s">
        <v>41</v>
      </c>
      <c r="S1377" s="58"/>
    </row>
    <row r="1378" spans="1:19" ht="11.1" customHeight="1" x14ac:dyDescent="0.25">
      <c r="A1378" s="59"/>
      <c r="B1378" s="227"/>
      <c r="C1378" s="228"/>
      <c r="D1378" s="56" t="s">
        <v>42</v>
      </c>
      <c r="E1378" s="60">
        <v>110</v>
      </c>
      <c r="F1378" s="60"/>
      <c r="G1378" s="60">
        <v>110</v>
      </c>
      <c r="H1378" s="60">
        <v>90</v>
      </c>
      <c r="I1378" s="60">
        <v>90</v>
      </c>
      <c r="J1378" s="60">
        <v>30</v>
      </c>
      <c r="K1378" s="60" t="s">
        <v>16</v>
      </c>
      <c r="L1378" s="60">
        <v>50</v>
      </c>
      <c r="M1378" s="60">
        <v>30</v>
      </c>
      <c r="N1378" s="60">
        <v>40</v>
      </c>
      <c r="O1378" s="60">
        <v>140</v>
      </c>
      <c r="P1378" s="60"/>
      <c r="Q1378" s="15"/>
      <c r="R1378" s="60">
        <f>AVERAGE(E1378:P1378)</f>
        <v>76.666666666666671</v>
      </c>
      <c r="S1378" s="61" t="s">
        <v>43</v>
      </c>
    </row>
    <row r="1379" spans="1:19" ht="11.1" customHeight="1" x14ac:dyDescent="0.25">
      <c r="A1379" s="59"/>
      <c r="B1379" s="229"/>
      <c r="C1379" s="230"/>
      <c r="D1379" s="56" t="s">
        <v>44</v>
      </c>
      <c r="E1379" s="62" t="s">
        <v>97</v>
      </c>
      <c r="F1379" s="63" t="s">
        <v>45</v>
      </c>
      <c r="G1379" s="62" t="s">
        <v>97</v>
      </c>
      <c r="H1379" s="62" t="s">
        <v>83</v>
      </c>
      <c r="I1379" s="62" t="s">
        <v>83</v>
      </c>
      <c r="J1379" s="63" t="s">
        <v>98</v>
      </c>
      <c r="K1379" s="63" t="s">
        <v>16</v>
      </c>
      <c r="L1379" s="63" t="s">
        <v>98</v>
      </c>
      <c r="M1379" s="63" t="s">
        <v>98</v>
      </c>
      <c r="N1379" s="63" t="s">
        <v>98</v>
      </c>
      <c r="O1379" s="63" t="s">
        <v>97</v>
      </c>
      <c r="P1379" s="63" t="s">
        <v>45</v>
      </c>
      <c r="Q1379" s="64"/>
      <c r="R1379" s="60">
        <f>AVERAGE(E1378:J1378)</f>
        <v>86</v>
      </c>
      <c r="S1379" s="61" t="s">
        <v>46</v>
      </c>
    </row>
    <row r="1380" spans="1:19" ht="11.1" customHeight="1" x14ac:dyDescent="0.25">
      <c r="A1380" s="59"/>
      <c r="B1380" s="15"/>
      <c r="C1380" s="15"/>
      <c r="D1380" s="15"/>
      <c r="E1380" s="15"/>
      <c r="F1380" s="15"/>
      <c r="G1380" s="161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</row>
    <row r="1381" spans="1:19" ht="11.1" customHeight="1" x14ac:dyDescent="0.25">
      <c r="A1381" s="55"/>
      <c r="B1381" s="225" t="s">
        <v>128</v>
      </c>
      <c r="C1381" s="226"/>
      <c r="D1381" s="56" t="s">
        <v>28</v>
      </c>
      <c r="E1381" s="57" t="s">
        <v>124</v>
      </c>
      <c r="F1381" s="57" t="s">
        <v>125</v>
      </c>
      <c r="G1381" s="57" t="s">
        <v>126</v>
      </c>
      <c r="H1381" s="57" t="s">
        <v>127</v>
      </c>
      <c r="I1381" s="57" t="s">
        <v>129</v>
      </c>
      <c r="J1381" s="57" t="s">
        <v>130</v>
      </c>
      <c r="K1381" s="57" t="s">
        <v>131</v>
      </c>
      <c r="L1381" s="57" t="s">
        <v>132</v>
      </c>
      <c r="M1381" s="57" t="s">
        <v>133</v>
      </c>
      <c r="N1381" s="57" t="s">
        <v>134</v>
      </c>
      <c r="O1381" s="57" t="s">
        <v>135</v>
      </c>
      <c r="P1381" s="57" t="s">
        <v>136</v>
      </c>
      <c r="Q1381" s="15"/>
      <c r="R1381" s="57" t="s">
        <v>41</v>
      </c>
      <c r="S1381" s="58"/>
    </row>
    <row r="1382" spans="1:19" ht="11.1" customHeight="1" x14ac:dyDescent="0.25">
      <c r="A1382" s="59"/>
      <c r="B1382" s="227"/>
      <c r="C1382" s="228"/>
      <c r="D1382" s="56" t="s">
        <v>42</v>
      </c>
      <c r="E1382" s="60"/>
      <c r="F1382" s="62" t="s">
        <v>16</v>
      </c>
      <c r="G1382" s="60"/>
      <c r="H1382" s="60">
        <v>60</v>
      </c>
      <c r="I1382" s="60" t="s">
        <v>16</v>
      </c>
      <c r="J1382" s="60" t="s">
        <v>16</v>
      </c>
      <c r="K1382" s="60" t="s">
        <v>16</v>
      </c>
      <c r="L1382" s="60">
        <v>55</v>
      </c>
      <c r="M1382" s="60">
        <v>60</v>
      </c>
      <c r="N1382" s="60">
        <v>40</v>
      </c>
      <c r="O1382" s="60">
        <v>80</v>
      </c>
      <c r="P1382" s="60" t="s">
        <v>16</v>
      </c>
      <c r="Q1382" s="15"/>
      <c r="R1382" s="60">
        <f>AVERAGE(E1382:P1382)</f>
        <v>59</v>
      </c>
      <c r="S1382" s="61" t="s">
        <v>43</v>
      </c>
    </row>
    <row r="1383" spans="1:19" ht="11.1" customHeight="1" x14ac:dyDescent="0.25">
      <c r="A1383" s="59"/>
      <c r="B1383" s="229"/>
      <c r="C1383" s="230"/>
      <c r="D1383" s="56" t="s">
        <v>44</v>
      </c>
      <c r="E1383" s="63" t="s">
        <v>45</v>
      </c>
      <c r="F1383" s="62" t="s">
        <v>16</v>
      </c>
      <c r="G1383" s="63" t="s">
        <v>45</v>
      </c>
      <c r="H1383" s="62" t="s">
        <v>98</v>
      </c>
      <c r="I1383" s="63" t="s">
        <v>16</v>
      </c>
      <c r="J1383" s="63" t="s">
        <v>16</v>
      </c>
      <c r="K1383" s="62" t="s">
        <v>16</v>
      </c>
      <c r="L1383" s="62" t="s">
        <v>98</v>
      </c>
      <c r="M1383" s="62" t="s">
        <v>97</v>
      </c>
      <c r="N1383" s="63" t="s">
        <v>98</v>
      </c>
      <c r="O1383" s="63" t="s">
        <v>97</v>
      </c>
      <c r="P1383" s="63" t="s">
        <v>16</v>
      </c>
      <c r="Q1383" s="64"/>
      <c r="R1383" s="60">
        <f>AVERAGE(E1382:J1382)</f>
        <v>60</v>
      </c>
      <c r="S1383" s="61" t="s">
        <v>46</v>
      </c>
    </row>
    <row r="1384" spans="1:19" ht="11.1" customHeight="1" x14ac:dyDescent="0.25">
      <c r="A1384" s="59"/>
      <c r="B1384" s="15"/>
      <c r="C1384" s="15"/>
      <c r="D1384" s="15"/>
      <c r="E1384" s="15"/>
      <c r="F1384" s="15"/>
      <c r="G1384" s="161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</row>
    <row r="1385" spans="1:19" ht="11.1" customHeight="1" x14ac:dyDescent="0.25">
      <c r="A1385" s="55"/>
      <c r="B1385" s="225" t="s">
        <v>295</v>
      </c>
      <c r="C1385" s="226"/>
      <c r="D1385" s="56" t="s">
        <v>28</v>
      </c>
      <c r="E1385" s="57" t="s">
        <v>296</v>
      </c>
      <c r="F1385" s="57" t="s">
        <v>297</v>
      </c>
      <c r="G1385" s="57" t="s">
        <v>298</v>
      </c>
      <c r="H1385" s="57" t="s">
        <v>299</v>
      </c>
      <c r="I1385" s="57" t="s">
        <v>300</v>
      </c>
      <c r="J1385" s="57" t="s">
        <v>301</v>
      </c>
      <c r="K1385" s="57" t="s">
        <v>302</v>
      </c>
      <c r="L1385" s="57" t="s">
        <v>303</v>
      </c>
      <c r="M1385" s="57" t="s">
        <v>304</v>
      </c>
      <c r="N1385" s="57" t="s">
        <v>305</v>
      </c>
      <c r="O1385" s="57" t="s">
        <v>306</v>
      </c>
      <c r="P1385" s="57" t="s">
        <v>307</v>
      </c>
      <c r="Q1385" s="15"/>
      <c r="R1385" s="57" t="s">
        <v>41</v>
      </c>
      <c r="S1385" s="58"/>
    </row>
    <row r="1386" spans="1:19" ht="11.1" customHeight="1" x14ac:dyDescent="0.25">
      <c r="A1386" s="59"/>
      <c r="B1386" s="227"/>
      <c r="C1386" s="228"/>
      <c r="D1386" s="56" t="s">
        <v>42</v>
      </c>
      <c r="E1386" s="60">
        <v>80</v>
      </c>
      <c r="F1386" s="60">
        <v>155</v>
      </c>
      <c r="G1386" s="60">
        <v>90</v>
      </c>
      <c r="H1386" s="60">
        <v>110</v>
      </c>
      <c r="I1386" s="60">
        <v>80</v>
      </c>
      <c r="J1386" s="60">
        <v>60</v>
      </c>
      <c r="K1386" s="60">
        <v>75</v>
      </c>
      <c r="L1386" s="60">
        <v>80</v>
      </c>
      <c r="M1386" s="60">
        <v>100</v>
      </c>
      <c r="N1386" s="60">
        <v>80</v>
      </c>
      <c r="O1386" s="60">
        <v>90</v>
      </c>
      <c r="P1386" s="60">
        <v>170</v>
      </c>
      <c r="Q1386" s="15"/>
      <c r="R1386" s="60">
        <f>AVERAGE(E1386:P1386)</f>
        <v>97.5</v>
      </c>
      <c r="S1386" s="61" t="s">
        <v>43</v>
      </c>
    </row>
    <row r="1387" spans="1:19" ht="11.1" customHeight="1" x14ac:dyDescent="0.25">
      <c r="A1387" s="59"/>
      <c r="B1387" s="229"/>
      <c r="C1387" s="230"/>
      <c r="D1387" s="56" t="s">
        <v>44</v>
      </c>
      <c r="E1387" s="62" t="s">
        <v>97</v>
      </c>
      <c r="F1387" s="62" t="s">
        <v>97</v>
      </c>
      <c r="G1387" s="62" t="s">
        <v>97</v>
      </c>
      <c r="H1387" s="62" t="s">
        <v>97</v>
      </c>
      <c r="I1387" s="62" t="s">
        <v>97</v>
      </c>
      <c r="J1387" s="63" t="s">
        <v>98</v>
      </c>
      <c r="K1387" s="62" t="s">
        <v>97</v>
      </c>
      <c r="L1387" s="62" t="s">
        <v>97</v>
      </c>
      <c r="M1387" s="62" t="s">
        <v>97</v>
      </c>
      <c r="N1387" s="62" t="s">
        <v>97</v>
      </c>
      <c r="O1387" s="62" t="s">
        <v>97</v>
      </c>
      <c r="P1387" s="62" t="s">
        <v>97</v>
      </c>
      <c r="Q1387" s="64"/>
      <c r="R1387" s="60">
        <f>AVERAGE(E1386:J1386)</f>
        <v>95.833333333333329</v>
      </c>
      <c r="S1387" s="61" t="s">
        <v>46</v>
      </c>
    </row>
    <row r="1388" spans="1:19" s="178" customFormat="1" ht="11.1" customHeight="1" x14ac:dyDescent="0.25">
      <c r="A1388" s="59"/>
      <c r="B1388" s="15"/>
      <c r="C1388" s="15"/>
      <c r="D1388" s="15"/>
      <c r="E1388" s="15"/>
      <c r="F1388" s="15"/>
      <c r="G1388" s="161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</row>
    <row r="1389" spans="1:19" s="178" customFormat="1" ht="11.1" customHeight="1" x14ac:dyDescent="0.25">
      <c r="A1389" s="59"/>
      <c r="B1389" s="231" t="s">
        <v>408</v>
      </c>
      <c r="C1389" s="231"/>
      <c r="D1389" s="56" t="s">
        <v>28</v>
      </c>
      <c r="E1389" s="57" t="s">
        <v>411</v>
      </c>
      <c r="F1389" s="57" t="s">
        <v>412</v>
      </c>
      <c r="G1389" s="57" t="s">
        <v>413</v>
      </c>
      <c r="H1389" s="57" t="s">
        <v>414</v>
      </c>
      <c r="I1389" s="57" t="s">
        <v>415</v>
      </c>
      <c r="J1389" s="57" t="s">
        <v>416</v>
      </c>
      <c r="K1389" s="57" t="s">
        <v>417</v>
      </c>
      <c r="L1389" s="57" t="s">
        <v>418</v>
      </c>
      <c r="M1389" s="57" t="s">
        <v>419</v>
      </c>
      <c r="N1389" s="57" t="s">
        <v>420</v>
      </c>
      <c r="O1389" s="57" t="s">
        <v>421</v>
      </c>
      <c r="P1389" s="57" t="s">
        <v>422</v>
      </c>
      <c r="Q1389" s="15"/>
      <c r="R1389" s="150" t="s">
        <v>41</v>
      </c>
      <c r="S1389" s="58"/>
    </row>
    <row r="1390" spans="1:19" s="178" customFormat="1" ht="11.1" customHeight="1" x14ac:dyDescent="0.25">
      <c r="A1390" s="59"/>
      <c r="B1390" s="231"/>
      <c r="C1390" s="231"/>
      <c r="D1390" s="56" t="s">
        <v>42</v>
      </c>
      <c r="E1390" s="60">
        <v>60</v>
      </c>
      <c r="F1390" s="60">
        <v>150</v>
      </c>
      <c r="G1390" s="60">
        <v>150</v>
      </c>
      <c r="H1390" s="60">
        <v>160</v>
      </c>
      <c r="I1390" s="60">
        <v>85</v>
      </c>
      <c r="J1390" s="60">
        <v>130</v>
      </c>
      <c r="K1390" s="60">
        <v>50</v>
      </c>
      <c r="L1390" s="60">
        <v>100</v>
      </c>
      <c r="M1390" s="60">
        <v>160</v>
      </c>
      <c r="N1390" s="60">
        <v>130</v>
      </c>
      <c r="O1390" s="60">
        <v>120</v>
      </c>
      <c r="P1390" s="60">
        <v>75</v>
      </c>
      <c r="Q1390" s="15"/>
      <c r="R1390" s="60">
        <f>AVERAGE(E1390:P1390)</f>
        <v>114.16666666666667</v>
      </c>
      <c r="S1390" s="61" t="s">
        <v>43</v>
      </c>
    </row>
    <row r="1391" spans="1:19" s="178" customFormat="1" ht="11.1" customHeight="1" x14ac:dyDescent="0.25">
      <c r="A1391" s="59"/>
      <c r="B1391" s="231"/>
      <c r="C1391" s="231"/>
      <c r="D1391" s="56" t="s">
        <v>44</v>
      </c>
      <c r="E1391" s="62" t="s">
        <v>98</v>
      </c>
      <c r="F1391" s="62" t="s">
        <v>97</v>
      </c>
      <c r="G1391" s="62" t="s">
        <v>97</v>
      </c>
      <c r="H1391" s="62" t="s">
        <v>97</v>
      </c>
      <c r="I1391" s="62" t="s">
        <v>97</v>
      </c>
      <c r="J1391" s="63" t="s">
        <v>97</v>
      </c>
      <c r="K1391" s="62" t="s">
        <v>98</v>
      </c>
      <c r="L1391" s="62" t="s">
        <v>97</v>
      </c>
      <c r="M1391" s="62" t="s">
        <v>97</v>
      </c>
      <c r="N1391" s="62" t="s">
        <v>97</v>
      </c>
      <c r="O1391" s="62" t="s">
        <v>97</v>
      </c>
      <c r="P1391" s="62" t="s">
        <v>98</v>
      </c>
      <c r="Q1391" s="64"/>
      <c r="R1391" s="60">
        <f>AVERAGE(E1390:J1390)</f>
        <v>122.5</v>
      </c>
      <c r="S1391" s="61" t="s">
        <v>46</v>
      </c>
    </row>
    <row r="1392" spans="1:19" s="185" customFormat="1" ht="11.1" customHeight="1" x14ac:dyDescent="0.25">
      <c r="A1392" s="59"/>
      <c r="B1392" s="184"/>
      <c r="C1392" s="184"/>
      <c r="D1392" s="59"/>
      <c r="E1392" s="82"/>
      <c r="F1392" s="82"/>
      <c r="G1392" s="82"/>
      <c r="H1392" s="82"/>
      <c r="I1392" s="82"/>
      <c r="J1392" s="83"/>
      <c r="K1392" s="82"/>
      <c r="L1392" s="82"/>
      <c r="M1392" s="82"/>
      <c r="N1392" s="82"/>
      <c r="O1392" s="82"/>
      <c r="P1392" s="82"/>
      <c r="Q1392" s="81"/>
      <c r="R1392" s="65"/>
      <c r="S1392" s="85"/>
    </row>
    <row r="1393" spans="1:19" s="183" customFormat="1" ht="11.1" customHeight="1" x14ac:dyDescent="0.25">
      <c r="A1393" s="59"/>
      <c r="B1393" s="225" t="s">
        <v>446</v>
      </c>
      <c r="C1393" s="226"/>
      <c r="D1393" s="56" t="s">
        <v>28</v>
      </c>
      <c r="E1393" s="57" t="s">
        <v>434</v>
      </c>
      <c r="F1393" s="57" t="s">
        <v>435</v>
      </c>
      <c r="G1393" s="57" t="s">
        <v>436</v>
      </c>
      <c r="H1393" s="57" t="s">
        <v>437</v>
      </c>
      <c r="I1393" s="57" t="s">
        <v>438</v>
      </c>
      <c r="J1393" s="57" t="s">
        <v>439</v>
      </c>
      <c r="K1393" s="57" t="s">
        <v>440</v>
      </c>
      <c r="L1393" s="57" t="s">
        <v>441</v>
      </c>
      <c r="M1393" s="57" t="s">
        <v>442</v>
      </c>
      <c r="N1393" s="57" t="s">
        <v>443</v>
      </c>
      <c r="O1393" s="57" t="s">
        <v>444</v>
      </c>
      <c r="P1393" s="57" t="s">
        <v>445</v>
      </c>
      <c r="Q1393" s="15"/>
      <c r="R1393" s="150" t="s">
        <v>41</v>
      </c>
      <c r="S1393" s="61"/>
    </row>
    <row r="1394" spans="1:19" s="183" customFormat="1" ht="11.1" customHeight="1" x14ac:dyDescent="0.25">
      <c r="A1394" s="59"/>
      <c r="B1394" s="227"/>
      <c r="C1394" s="228"/>
      <c r="D1394" s="56" t="s">
        <v>42</v>
      </c>
      <c r="E1394" s="60">
        <v>70</v>
      </c>
      <c r="F1394" s="60">
        <v>130</v>
      </c>
      <c r="G1394" s="60">
        <v>130</v>
      </c>
      <c r="H1394" s="60">
        <v>75</v>
      </c>
      <c r="I1394" s="60">
        <v>60</v>
      </c>
      <c r="J1394" s="60">
        <v>90</v>
      </c>
      <c r="K1394" s="60">
        <v>80</v>
      </c>
      <c r="L1394" s="60">
        <v>55</v>
      </c>
      <c r="M1394" s="60">
        <v>30</v>
      </c>
      <c r="N1394" s="60">
        <v>70</v>
      </c>
      <c r="O1394" s="60"/>
      <c r="P1394" s="60"/>
      <c r="Q1394" s="15"/>
      <c r="R1394" s="60">
        <f>AVERAGE(E1394:P1394)</f>
        <v>79</v>
      </c>
      <c r="S1394" s="61" t="s">
        <v>43</v>
      </c>
    </row>
    <row r="1395" spans="1:19" s="183" customFormat="1" ht="11.1" customHeight="1" x14ac:dyDescent="0.25">
      <c r="A1395" s="59"/>
      <c r="B1395" s="229"/>
      <c r="C1395" s="230"/>
      <c r="D1395" s="56" t="s">
        <v>44</v>
      </c>
      <c r="E1395" s="62" t="s">
        <v>98</v>
      </c>
      <c r="F1395" s="62" t="s">
        <v>177</v>
      </c>
      <c r="G1395" s="62" t="s">
        <v>177</v>
      </c>
      <c r="H1395" s="62" t="s">
        <v>97</v>
      </c>
      <c r="I1395" s="62" t="s">
        <v>97</v>
      </c>
      <c r="J1395" s="63" t="s">
        <v>97</v>
      </c>
      <c r="K1395" s="62" t="s">
        <v>97</v>
      </c>
      <c r="L1395" s="63" t="s">
        <v>98</v>
      </c>
      <c r="M1395" s="63" t="s">
        <v>98</v>
      </c>
      <c r="N1395" s="63" t="s">
        <v>98</v>
      </c>
      <c r="O1395" s="63" t="s">
        <v>455</v>
      </c>
      <c r="P1395" s="63" t="s">
        <v>455</v>
      </c>
      <c r="Q1395" s="64"/>
      <c r="R1395" s="60">
        <f>AVERAGE(E1394:J1394)</f>
        <v>92.5</v>
      </c>
      <c r="S1395" s="61" t="s">
        <v>46</v>
      </c>
    </row>
    <row r="1396" spans="1:19" s="185" customFormat="1" ht="11.1" customHeight="1" x14ac:dyDescent="0.25">
      <c r="A1396" s="59"/>
      <c r="B1396" s="189"/>
      <c r="C1396" s="189"/>
      <c r="D1396" s="59"/>
      <c r="E1396" s="82"/>
      <c r="F1396" s="82"/>
      <c r="G1396" s="82"/>
      <c r="H1396" s="82"/>
      <c r="I1396" s="82"/>
      <c r="J1396" s="83"/>
      <c r="K1396" s="82"/>
      <c r="L1396" s="83"/>
      <c r="M1396" s="83"/>
      <c r="N1396" s="83"/>
      <c r="O1396" s="83"/>
      <c r="P1396" s="83"/>
      <c r="Q1396" s="81"/>
      <c r="R1396" s="65"/>
      <c r="S1396" s="85"/>
    </row>
    <row r="1397" spans="1:19" s="188" customFormat="1" ht="11.1" customHeight="1" x14ac:dyDescent="0.25">
      <c r="A1397" s="59"/>
      <c r="B1397" s="225" t="s">
        <v>465</v>
      </c>
      <c r="C1397" s="226"/>
      <c r="D1397" s="56" t="s">
        <v>28</v>
      </c>
      <c r="E1397" s="57" t="s">
        <v>466</v>
      </c>
      <c r="F1397" s="57" t="s">
        <v>467</v>
      </c>
      <c r="G1397" s="57" t="s">
        <v>468</v>
      </c>
      <c r="H1397" s="57" t="s">
        <v>469</v>
      </c>
      <c r="I1397" s="57" t="s">
        <v>470</v>
      </c>
      <c r="J1397" s="57" t="s">
        <v>471</v>
      </c>
      <c r="K1397" s="57" t="s">
        <v>472</v>
      </c>
      <c r="L1397" s="57" t="s">
        <v>473</v>
      </c>
      <c r="M1397" s="57" t="s">
        <v>474</v>
      </c>
      <c r="N1397" s="57" t="s">
        <v>475</v>
      </c>
      <c r="O1397" s="57" t="s">
        <v>476</v>
      </c>
      <c r="P1397" s="57" t="s">
        <v>477</v>
      </c>
      <c r="Q1397" s="15"/>
      <c r="R1397" s="150" t="s">
        <v>41</v>
      </c>
      <c r="S1397" s="61"/>
    </row>
    <row r="1398" spans="1:19" s="188" customFormat="1" ht="11.1" customHeight="1" x14ac:dyDescent="0.25">
      <c r="A1398" s="59"/>
      <c r="B1398" s="227"/>
      <c r="C1398" s="228"/>
      <c r="D1398" s="56" t="s">
        <v>42</v>
      </c>
      <c r="E1398" s="60"/>
      <c r="F1398" s="60"/>
      <c r="G1398" s="60">
        <v>50</v>
      </c>
      <c r="H1398" s="60">
        <v>50</v>
      </c>
      <c r="I1398" s="60">
        <v>50</v>
      </c>
      <c r="J1398" s="60">
        <v>70</v>
      </c>
      <c r="K1398" s="60">
        <v>70</v>
      </c>
      <c r="L1398" s="60">
        <v>70</v>
      </c>
      <c r="M1398" s="60">
        <v>80</v>
      </c>
      <c r="N1398" s="60">
        <v>35</v>
      </c>
      <c r="O1398" s="60">
        <v>100</v>
      </c>
      <c r="P1398" s="60">
        <v>70</v>
      </c>
      <c r="Q1398" s="15"/>
      <c r="R1398" s="60">
        <f>AVERAGE(E1398:P1398)</f>
        <v>64.5</v>
      </c>
      <c r="S1398" s="61" t="s">
        <v>43</v>
      </c>
    </row>
    <row r="1399" spans="1:19" s="188" customFormat="1" ht="11.1" customHeight="1" x14ac:dyDescent="0.25">
      <c r="A1399" s="59"/>
      <c r="B1399" s="229"/>
      <c r="C1399" s="230"/>
      <c r="D1399" s="56" t="s">
        <v>44</v>
      </c>
      <c r="E1399" s="62" t="s">
        <v>45</v>
      </c>
      <c r="F1399" s="62" t="s">
        <v>45</v>
      </c>
      <c r="G1399" s="62" t="s">
        <v>177</v>
      </c>
      <c r="H1399" s="62" t="s">
        <v>177</v>
      </c>
      <c r="I1399" s="62" t="s">
        <v>98</v>
      </c>
      <c r="J1399" s="63" t="s">
        <v>177</v>
      </c>
      <c r="K1399" s="62" t="s">
        <v>83</v>
      </c>
      <c r="L1399" s="63" t="s">
        <v>83</v>
      </c>
      <c r="M1399" s="63" t="s">
        <v>177</v>
      </c>
      <c r="N1399" s="63" t="s">
        <v>98</v>
      </c>
      <c r="O1399" s="63" t="s">
        <v>177</v>
      </c>
      <c r="P1399" s="63" t="s">
        <v>177</v>
      </c>
      <c r="Q1399" s="64"/>
      <c r="R1399" s="60">
        <f>AVERAGE(E1398:J1398)</f>
        <v>55</v>
      </c>
      <c r="S1399" s="61" t="s">
        <v>46</v>
      </c>
    </row>
    <row r="1400" spans="1:19" s="185" customFormat="1" ht="11.1" customHeight="1" x14ac:dyDescent="0.25">
      <c r="A1400" s="59"/>
      <c r="B1400" s="184"/>
      <c r="C1400" s="184"/>
      <c r="D1400" s="59"/>
      <c r="E1400" s="82"/>
      <c r="F1400" s="82"/>
      <c r="G1400" s="82"/>
      <c r="H1400" s="82"/>
      <c r="I1400" s="82"/>
      <c r="J1400" s="83"/>
      <c r="K1400" s="82"/>
      <c r="L1400" s="82"/>
      <c r="M1400" s="82"/>
      <c r="N1400" s="82"/>
      <c r="O1400" s="82"/>
      <c r="P1400" s="82"/>
      <c r="Q1400" s="81"/>
      <c r="R1400" s="65"/>
      <c r="S1400" s="85"/>
    </row>
    <row r="1402" spans="1:19" ht="20.100000000000001" customHeight="1" x14ac:dyDescent="0.25">
      <c r="A1402" s="198" t="s">
        <v>151</v>
      </c>
      <c r="B1402" s="198"/>
      <c r="C1402" s="198"/>
      <c r="D1402" s="153"/>
      <c r="E1402" s="153"/>
      <c r="F1402" s="153"/>
      <c r="H1402" s="153"/>
      <c r="I1402" s="153"/>
      <c r="J1402" s="153"/>
      <c r="K1402" s="153"/>
      <c r="N1402" s="153"/>
      <c r="O1402" s="153"/>
      <c r="P1402" s="153"/>
      <c r="Q1402" s="153"/>
      <c r="R1402" s="153"/>
      <c r="S1402" s="153"/>
    </row>
    <row r="1403" spans="1:19" ht="15" customHeight="1" x14ac:dyDescent="0.25">
      <c r="A1403" s="215" t="s">
        <v>351</v>
      </c>
      <c r="B1403" s="215"/>
      <c r="C1403" s="153"/>
      <c r="D1403" s="14" t="s">
        <v>26</v>
      </c>
      <c r="E1403" s="153"/>
      <c r="F1403" s="153"/>
      <c r="H1403" s="153"/>
      <c r="I1403" s="153"/>
      <c r="J1403" s="153"/>
      <c r="K1403" s="153"/>
      <c r="N1403" s="153"/>
      <c r="O1403" s="153"/>
      <c r="P1403" s="153"/>
      <c r="Q1403" s="153"/>
      <c r="R1403" s="153"/>
      <c r="S1403" s="153"/>
    </row>
    <row r="1404" spans="1:19" ht="11.1" customHeight="1" x14ac:dyDescent="0.25">
      <c r="A1404" s="153"/>
      <c r="B1404" s="153"/>
      <c r="C1404" s="153"/>
      <c r="D1404" s="153"/>
      <c r="E1404" s="153"/>
      <c r="F1404" s="153"/>
      <c r="H1404" s="153"/>
      <c r="I1404" s="153"/>
      <c r="J1404" s="153"/>
      <c r="K1404" s="153"/>
      <c r="N1404" s="153"/>
      <c r="O1404" s="153"/>
      <c r="P1404" s="153"/>
      <c r="Q1404" s="153"/>
      <c r="R1404" s="153"/>
      <c r="S1404" s="153"/>
    </row>
    <row r="1405" spans="1:19" ht="11.1" customHeight="1" x14ac:dyDescent="0.25">
      <c r="A1405" s="55"/>
      <c r="B1405" s="225" t="s">
        <v>116</v>
      </c>
      <c r="C1405" s="226"/>
      <c r="D1405" s="56" t="s">
        <v>28</v>
      </c>
      <c r="E1405" s="57" t="s">
        <v>29</v>
      </c>
      <c r="F1405" s="57" t="s">
        <v>30</v>
      </c>
      <c r="G1405" s="57" t="s">
        <v>31</v>
      </c>
      <c r="H1405" s="57" t="s">
        <v>32</v>
      </c>
      <c r="I1405" s="57" t="s">
        <v>33</v>
      </c>
      <c r="J1405" s="57" t="s">
        <v>34</v>
      </c>
      <c r="K1405" s="57" t="s">
        <v>35</v>
      </c>
      <c r="L1405" s="57" t="s">
        <v>36</v>
      </c>
      <c r="M1405" s="57" t="s">
        <v>37</v>
      </c>
      <c r="N1405" s="57" t="s">
        <v>38</v>
      </c>
      <c r="O1405" s="57" t="s">
        <v>39</v>
      </c>
      <c r="P1405" s="57" t="s">
        <v>40</v>
      </c>
      <c r="Q1405" s="15"/>
      <c r="R1405" s="57" t="s">
        <v>41</v>
      </c>
      <c r="S1405" s="58"/>
    </row>
    <row r="1406" spans="1:19" ht="11.1" customHeight="1" x14ac:dyDescent="0.25">
      <c r="A1406" s="59"/>
      <c r="B1406" s="227"/>
      <c r="C1406" s="228"/>
      <c r="D1406" s="56" t="s">
        <v>42</v>
      </c>
      <c r="E1406" s="60"/>
      <c r="F1406" s="60"/>
      <c r="G1406" s="60">
        <v>60</v>
      </c>
      <c r="H1406" s="60">
        <v>50</v>
      </c>
      <c r="I1406" s="60">
        <v>60</v>
      </c>
      <c r="J1406" s="60">
        <v>60</v>
      </c>
      <c r="K1406" s="60"/>
      <c r="L1406" s="60"/>
      <c r="M1406" s="60">
        <v>145</v>
      </c>
      <c r="N1406" s="60"/>
      <c r="O1406" s="60">
        <v>110</v>
      </c>
      <c r="P1406" s="60">
        <v>100</v>
      </c>
      <c r="Q1406" s="15"/>
      <c r="R1406" s="60">
        <f>AVERAGE(E1406:P1406)</f>
        <v>83.571428571428569</v>
      </c>
      <c r="S1406" s="61" t="s">
        <v>43</v>
      </c>
    </row>
    <row r="1407" spans="1:19" ht="11.1" customHeight="1" x14ac:dyDescent="0.25">
      <c r="A1407" s="59"/>
      <c r="B1407" s="229"/>
      <c r="C1407" s="230"/>
      <c r="D1407" s="56" t="s">
        <v>44</v>
      </c>
      <c r="E1407" s="62"/>
      <c r="F1407" s="62"/>
      <c r="G1407" s="62"/>
      <c r="H1407" s="62"/>
      <c r="I1407" s="62"/>
      <c r="J1407" s="63"/>
      <c r="K1407" s="63"/>
      <c r="L1407" s="63"/>
      <c r="M1407" s="63"/>
      <c r="N1407" s="63" t="s">
        <v>112</v>
      </c>
      <c r="O1407" s="63"/>
      <c r="P1407" s="63"/>
      <c r="Q1407" s="64"/>
      <c r="R1407" s="60">
        <f>AVERAGE(E1406:J1406)</f>
        <v>57.5</v>
      </c>
      <c r="S1407" s="61" t="s">
        <v>46</v>
      </c>
    </row>
    <row r="1408" spans="1:19" ht="11.1" customHeight="1" x14ac:dyDescent="0.25">
      <c r="A1408" s="59"/>
      <c r="B1408" s="59"/>
      <c r="C1408" s="59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15"/>
      <c r="P1408" s="15"/>
      <c r="Q1408" s="15"/>
      <c r="R1408" s="15"/>
      <c r="S1408" s="54"/>
    </row>
    <row r="1409" spans="1:19" ht="11.1" customHeight="1" x14ac:dyDescent="0.25">
      <c r="A1409" s="55"/>
      <c r="B1409" s="225" t="s">
        <v>117</v>
      </c>
      <c r="C1409" s="226"/>
      <c r="D1409" s="56" t="s">
        <v>28</v>
      </c>
      <c r="E1409" s="57" t="s">
        <v>47</v>
      </c>
      <c r="F1409" s="57" t="s">
        <v>48</v>
      </c>
      <c r="G1409" s="57" t="s">
        <v>49</v>
      </c>
      <c r="H1409" s="57" t="s">
        <v>50</v>
      </c>
      <c r="I1409" s="57" t="s">
        <v>51</v>
      </c>
      <c r="J1409" s="57" t="s">
        <v>52</v>
      </c>
      <c r="K1409" s="57" t="s">
        <v>53</v>
      </c>
      <c r="L1409" s="57" t="s">
        <v>54</v>
      </c>
      <c r="M1409" s="57" t="s">
        <v>55</v>
      </c>
      <c r="N1409" s="57" t="s">
        <v>56</v>
      </c>
      <c r="O1409" s="57" t="s">
        <v>57</v>
      </c>
      <c r="P1409" s="57" t="s">
        <v>58</v>
      </c>
      <c r="Q1409" s="15"/>
      <c r="R1409" s="57" t="s">
        <v>41</v>
      </c>
      <c r="S1409" s="58"/>
    </row>
    <row r="1410" spans="1:19" ht="11.1" customHeight="1" x14ac:dyDescent="0.25">
      <c r="A1410" s="59"/>
      <c r="B1410" s="227"/>
      <c r="C1410" s="228"/>
      <c r="D1410" s="56" t="s">
        <v>42</v>
      </c>
      <c r="E1410" s="60">
        <v>55</v>
      </c>
      <c r="F1410" s="60">
        <v>100</v>
      </c>
      <c r="G1410" s="60">
        <v>50</v>
      </c>
      <c r="H1410" s="60">
        <v>50</v>
      </c>
      <c r="I1410" s="60">
        <v>75</v>
      </c>
      <c r="J1410" s="60">
        <v>80</v>
      </c>
      <c r="K1410" s="60">
        <v>180</v>
      </c>
      <c r="L1410" s="60">
        <v>100</v>
      </c>
      <c r="M1410" s="60"/>
      <c r="N1410" s="60">
        <v>60</v>
      </c>
      <c r="O1410" s="60">
        <v>160</v>
      </c>
      <c r="P1410" s="60"/>
      <c r="Q1410" s="15"/>
      <c r="R1410" s="60">
        <f>AVERAGE(E1410:P1410)</f>
        <v>91</v>
      </c>
      <c r="S1410" s="61" t="s">
        <v>43</v>
      </c>
    </row>
    <row r="1411" spans="1:19" ht="11.1" customHeight="1" x14ac:dyDescent="0.25">
      <c r="A1411" s="59"/>
      <c r="B1411" s="229"/>
      <c r="C1411" s="230"/>
      <c r="D1411" s="56" t="s">
        <v>44</v>
      </c>
      <c r="E1411" s="62"/>
      <c r="F1411" s="62"/>
      <c r="G1411" s="62"/>
      <c r="H1411" s="62"/>
      <c r="I1411" s="62"/>
      <c r="J1411" s="63"/>
      <c r="K1411" s="63"/>
      <c r="L1411" s="63"/>
      <c r="M1411" s="63" t="s">
        <v>205</v>
      </c>
      <c r="N1411" s="63"/>
      <c r="O1411" s="63"/>
      <c r="P1411" s="63" t="s">
        <v>45</v>
      </c>
      <c r="Q1411" s="64"/>
      <c r="R1411" s="60">
        <f>AVERAGE(E1410:J1410)</f>
        <v>68.333333333333329</v>
      </c>
      <c r="S1411" s="61" t="s">
        <v>46</v>
      </c>
    </row>
    <row r="1412" spans="1:19" ht="11.1" customHeight="1" x14ac:dyDescent="0.25">
      <c r="A1412" s="59"/>
      <c r="B1412" s="52"/>
      <c r="C1412" s="15"/>
      <c r="D1412" s="66"/>
      <c r="E1412" s="66"/>
      <c r="F1412" s="66"/>
      <c r="G1412" s="61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54"/>
    </row>
    <row r="1413" spans="1:19" ht="11.1" customHeight="1" x14ac:dyDescent="0.25">
      <c r="A1413" s="55"/>
      <c r="B1413" s="225" t="s">
        <v>118</v>
      </c>
      <c r="C1413" s="226"/>
      <c r="D1413" s="56" t="s">
        <v>28</v>
      </c>
      <c r="E1413" s="57" t="s">
        <v>60</v>
      </c>
      <c r="F1413" s="57" t="s">
        <v>61</v>
      </c>
      <c r="G1413" s="57" t="s">
        <v>62</v>
      </c>
      <c r="H1413" s="57" t="s">
        <v>63</v>
      </c>
      <c r="I1413" s="57" t="s">
        <v>64</v>
      </c>
      <c r="J1413" s="57" t="s">
        <v>65</v>
      </c>
      <c r="K1413" s="57" t="s">
        <v>66</v>
      </c>
      <c r="L1413" s="57" t="s">
        <v>67</v>
      </c>
      <c r="M1413" s="57" t="s">
        <v>68</v>
      </c>
      <c r="N1413" s="57" t="s">
        <v>56</v>
      </c>
      <c r="O1413" s="57" t="s">
        <v>69</v>
      </c>
      <c r="P1413" s="57" t="s">
        <v>70</v>
      </c>
      <c r="Q1413" s="15"/>
      <c r="R1413" s="57" t="s">
        <v>41</v>
      </c>
      <c r="S1413" s="58"/>
    </row>
    <row r="1414" spans="1:19" ht="11.1" customHeight="1" x14ac:dyDescent="0.25">
      <c r="A1414" s="59"/>
      <c r="B1414" s="227"/>
      <c r="C1414" s="228"/>
      <c r="D1414" s="56" t="s">
        <v>42</v>
      </c>
      <c r="E1414" s="60"/>
      <c r="F1414" s="60">
        <v>100</v>
      </c>
      <c r="G1414" s="60">
        <v>160</v>
      </c>
      <c r="H1414" s="60">
        <v>50</v>
      </c>
      <c r="I1414" s="60">
        <v>85</v>
      </c>
      <c r="J1414" s="60">
        <v>90</v>
      </c>
      <c r="K1414" s="60">
        <v>100</v>
      </c>
      <c r="L1414" s="60">
        <v>60</v>
      </c>
      <c r="M1414" s="60">
        <v>30</v>
      </c>
      <c r="N1414" s="60">
        <v>40</v>
      </c>
      <c r="O1414" s="60">
        <v>20</v>
      </c>
      <c r="P1414" s="60">
        <v>90</v>
      </c>
      <c r="Q1414" s="15"/>
      <c r="R1414" s="60">
        <f>AVERAGE(E1414:P1414)</f>
        <v>75</v>
      </c>
      <c r="S1414" s="61" t="s">
        <v>43</v>
      </c>
    </row>
    <row r="1415" spans="1:19" ht="11.1" customHeight="1" x14ac:dyDescent="0.25">
      <c r="A1415" s="59"/>
      <c r="B1415" s="229"/>
      <c r="C1415" s="230"/>
      <c r="D1415" s="56" t="s">
        <v>44</v>
      </c>
      <c r="E1415" s="62" t="s">
        <v>45</v>
      </c>
      <c r="F1415" s="62"/>
      <c r="G1415" s="62"/>
      <c r="H1415" s="62"/>
      <c r="I1415" s="62"/>
      <c r="J1415" s="63"/>
      <c r="K1415" s="63"/>
      <c r="L1415" s="63"/>
      <c r="M1415" s="63"/>
      <c r="N1415" s="63"/>
      <c r="O1415" s="63"/>
      <c r="P1415" s="63"/>
      <c r="Q1415" s="64"/>
      <c r="R1415" s="60">
        <f>AVERAGE(E1414:J1414)</f>
        <v>97</v>
      </c>
      <c r="S1415" s="61" t="s">
        <v>46</v>
      </c>
    </row>
    <row r="1416" spans="1:19" ht="11.1" customHeight="1" x14ac:dyDescent="0.25">
      <c r="A1416" s="59"/>
      <c r="B1416" s="55"/>
      <c r="C1416" s="59"/>
      <c r="D1416" s="59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59"/>
      <c r="R1416" s="59"/>
      <c r="S1416" s="59"/>
    </row>
    <row r="1417" spans="1:19" ht="11.1" customHeight="1" x14ac:dyDescent="0.25">
      <c r="A1417" s="55"/>
      <c r="B1417" s="225" t="s">
        <v>119</v>
      </c>
      <c r="C1417" s="226"/>
      <c r="D1417" s="56" t="s">
        <v>28</v>
      </c>
      <c r="E1417" s="57" t="s">
        <v>71</v>
      </c>
      <c r="F1417" s="57" t="s">
        <v>72</v>
      </c>
      <c r="G1417" s="57" t="s">
        <v>73</v>
      </c>
      <c r="H1417" s="57" t="s">
        <v>74</v>
      </c>
      <c r="I1417" s="57" t="s">
        <v>75</v>
      </c>
      <c r="J1417" s="57" t="s">
        <v>76</v>
      </c>
      <c r="K1417" s="57" t="s">
        <v>77</v>
      </c>
      <c r="L1417" s="57" t="s">
        <v>78</v>
      </c>
      <c r="M1417" s="57" t="s">
        <v>79</v>
      </c>
      <c r="N1417" s="57" t="s">
        <v>80</v>
      </c>
      <c r="O1417" s="57" t="s">
        <v>81</v>
      </c>
      <c r="P1417" s="57" t="s">
        <v>82</v>
      </c>
      <c r="Q1417" s="15"/>
      <c r="R1417" s="57" t="s">
        <v>41</v>
      </c>
      <c r="S1417" s="58"/>
    </row>
    <row r="1418" spans="1:19" ht="11.1" customHeight="1" x14ac:dyDescent="0.25">
      <c r="A1418" s="59"/>
      <c r="B1418" s="227"/>
      <c r="C1418" s="228"/>
      <c r="D1418" s="56" t="s">
        <v>42</v>
      </c>
      <c r="E1418" s="60">
        <v>60</v>
      </c>
      <c r="F1418" s="60">
        <v>130</v>
      </c>
      <c r="G1418" s="60">
        <v>120</v>
      </c>
      <c r="H1418" s="60">
        <v>60</v>
      </c>
      <c r="I1418" s="60">
        <v>50</v>
      </c>
      <c r="J1418" s="60">
        <v>110</v>
      </c>
      <c r="K1418" s="60">
        <v>35</v>
      </c>
      <c r="L1418" s="60">
        <v>40</v>
      </c>
      <c r="M1418" s="60">
        <v>100</v>
      </c>
      <c r="N1418" s="60">
        <v>150</v>
      </c>
      <c r="O1418" s="60"/>
      <c r="P1418" s="60">
        <v>80</v>
      </c>
      <c r="Q1418" s="15"/>
      <c r="R1418" s="60">
        <f>AVERAGE(E1418:P1418)</f>
        <v>85</v>
      </c>
      <c r="S1418" s="61" t="s">
        <v>43</v>
      </c>
    </row>
    <row r="1419" spans="1:19" ht="11.1" customHeight="1" x14ac:dyDescent="0.25">
      <c r="A1419" s="59"/>
      <c r="B1419" s="229"/>
      <c r="C1419" s="230"/>
      <c r="D1419" s="56" t="s">
        <v>44</v>
      </c>
      <c r="E1419" s="62"/>
      <c r="F1419" s="62"/>
      <c r="G1419" s="62"/>
      <c r="H1419" s="62"/>
      <c r="I1419" s="62"/>
      <c r="J1419" s="63"/>
      <c r="K1419" s="63" t="s">
        <v>98</v>
      </c>
      <c r="L1419" s="63" t="s">
        <v>98</v>
      </c>
      <c r="M1419" s="63"/>
      <c r="N1419" s="63"/>
      <c r="O1419" s="63" t="s">
        <v>59</v>
      </c>
      <c r="P1419" s="63"/>
      <c r="Q1419" s="64"/>
      <c r="R1419" s="60">
        <f>AVERAGE(E1418:J1418)</f>
        <v>88.333333333333329</v>
      </c>
      <c r="S1419" s="61" t="s">
        <v>46</v>
      </c>
    </row>
    <row r="1420" spans="1:19" ht="11.1" customHeight="1" x14ac:dyDescent="0.25">
      <c r="A1420" s="59"/>
      <c r="B1420" s="55"/>
      <c r="C1420" s="59"/>
      <c r="D1420" s="59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59"/>
      <c r="R1420" s="59"/>
      <c r="S1420" s="59"/>
    </row>
    <row r="1421" spans="1:19" ht="11.1" customHeight="1" x14ac:dyDescent="0.25">
      <c r="A1421" s="55"/>
      <c r="B1421" s="225" t="s">
        <v>122</v>
      </c>
      <c r="C1421" s="226"/>
      <c r="D1421" s="56" t="s">
        <v>28</v>
      </c>
      <c r="E1421" s="57" t="s">
        <v>85</v>
      </c>
      <c r="F1421" s="57" t="s">
        <v>86</v>
      </c>
      <c r="G1421" s="57" t="s">
        <v>87</v>
      </c>
      <c r="H1421" s="57" t="s">
        <v>88</v>
      </c>
      <c r="I1421" s="57" t="s">
        <v>89</v>
      </c>
      <c r="J1421" s="57" t="s">
        <v>90</v>
      </c>
      <c r="K1421" s="57" t="s">
        <v>91</v>
      </c>
      <c r="L1421" s="57" t="s">
        <v>92</v>
      </c>
      <c r="M1421" s="57" t="s">
        <v>93</v>
      </c>
      <c r="N1421" s="57" t="s">
        <v>94</v>
      </c>
      <c r="O1421" s="57" t="s">
        <v>95</v>
      </c>
      <c r="P1421" s="57" t="s">
        <v>96</v>
      </c>
      <c r="Q1421" s="15"/>
      <c r="R1421" s="57" t="s">
        <v>41</v>
      </c>
      <c r="S1421" s="58"/>
    </row>
    <row r="1422" spans="1:19" ht="11.1" customHeight="1" x14ac:dyDescent="0.25">
      <c r="A1422" s="59"/>
      <c r="B1422" s="227"/>
      <c r="C1422" s="228"/>
      <c r="D1422" s="56" t="s">
        <v>42</v>
      </c>
      <c r="E1422" s="60">
        <v>30</v>
      </c>
      <c r="F1422" s="60">
        <v>70</v>
      </c>
      <c r="G1422" s="60">
        <v>120</v>
      </c>
      <c r="H1422" s="60">
        <v>30</v>
      </c>
      <c r="I1422" s="60">
        <v>140</v>
      </c>
      <c r="J1422" s="60">
        <v>100</v>
      </c>
      <c r="K1422" s="60">
        <v>200</v>
      </c>
      <c r="L1422" s="60">
        <v>150</v>
      </c>
      <c r="M1422" s="60">
        <v>205</v>
      </c>
      <c r="N1422" s="60">
        <v>205</v>
      </c>
      <c r="O1422" s="60">
        <v>180</v>
      </c>
      <c r="P1422" s="60">
        <v>70</v>
      </c>
      <c r="Q1422" s="15"/>
      <c r="R1422" s="60">
        <f>AVERAGE(E1422:P1422)</f>
        <v>125</v>
      </c>
      <c r="S1422" s="61" t="s">
        <v>43</v>
      </c>
    </row>
    <row r="1423" spans="1:19" ht="11.1" customHeight="1" x14ac:dyDescent="0.25">
      <c r="A1423" s="59"/>
      <c r="B1423" s="229"/>
      <c r="C1423" s="230"/>
      <c r="D1423" s="56" t="s">
        <v>44</v>
      </c>
      <c r="E1423" s="62" t="s">
        <v>98</v>
      </c>
      <c r="F1423" s="62" t="s">
        <v>177</v>
      </c>
      <c r="G1423" s="62" t="s">
        <v>121</v>
      </c>
      <c r="H1423" s="62" t="s">
        <v>170</v>
      </c>
      <c r="I1423" s="62" t="s">
        <v>83</v>
      </c>
      <c r="J1423" s="63" t="s">
        <v>149</v>
      </c>
      <c r="K1423" s="63" t="s">
        <v>177</v>
      </c>
      <c r="L1423" s="63" t="s">
        <v>149</v>
      </c>
      <c r="M1423" s="63" t="s">
        <v>149</v>
      </c>
      <c r="N1423" s="63" t="s">
        <v>177</v>
      </c>
      <c r="O1423" s="63" t="s">
        <v>177</v>
      </c>
      <c r="P1423" s="63" t="s">
        <v>121</v>
      </c>
      <c r="Q1423" s="64"/>
      <c r="R1423" s="60">
        <f>AVERAGE(E1422:J1422)</f>
        <v>81.666666666666671</v>
      </c>
      <c r="S1423" s="61" t="s">
        <v>46</v>
      </c>
    </row>
    <row r="1424" spans="1:19" ht="11.1" customHeight="1" x14ac:dyDescent="0.25">
      <c r="A1424" s="59"/>
      <c r="B1424" s="15"/>
      <c r="C1424" s="15"/>
      <c r="D1424" s="15"/>
      <c r="E1424" s="15"/>
      <c r="F1424" s="15"/>
      <c r="G1424" s="161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</row>
    <row r="1425" spans="1:19" ht="11.1" customHeight="1" x14ac:dyDescent="0.25">
      <c r="A1425" s="55"/>
      <c r="B1425" s="225" t="s">
        <v>128</v>
      </c>
      <c r="C1425" s="226"/>
      <c r="D1425" s="56" t="s">
        <v>28</v>
      </c>
      <c r="E1425" s="57" t="s">
        <v>124</v>
      </c>
      <c r="F1425" s="57" t="s">
        <v>125</v>
      </c>
      <c r="G1425" s="57" t="s">
        <v>126</v>
      </c>
      <c r="H1425" s="57" t="s">
        <v>127</v>
      </c>
      <c r="I1425" s="57" t="s">
        <v>129</v>
      </c>
      <c r="J1425" s="57" t="s">
        <v>130</v>
      </c>
      <c r="K1425" s="57" t="s">
        <v>131</v>
      </c>
      <c r="L1425" s="57" t="s">
        <v>132</v>
      </c>
      <c r="M1425" s="57" t="s">
        <v>133</v>
      </c>
      <c r="N1425" s="57" t="s">
        <v>134</v>
      </c>
      <c r="O1425" s="57" t="s">
        <v>135</v>
      </c>
      <c r="P1425" s="57" t="s">
        <v>136</v>
      </c>
      <c r="Q1425" s="15"/>
      <c r="R1425" s="57" t="s">
        <v>41</v>
      </c>
      <c r="S1425" s="58"/>
    </row>
    <row r="1426" spans="1:19" ht="11.1" customHeight="1" x14ac:dyDescent="0.25">
      <c r="A1426" s="59"/>
      <c r="B1426" s="227"/>
      <c r="C1426" s="228"/>
      <c r="D1426" s="56" t="s">
        <v>42</v>
      </c>
      <c r="E1426" s="60"/>
      <c r="F1426" s="60"/>
      <c r="G1426" s="60">
        <v>130</v>
      </c>
      <c r="H1426" s="60">
        <v>120</v>
      </c>
      <c r="I1426" s="60">
        <v>95</v>
      </c>
      <c r="J1426" s="60">
        <v>109</v>
      </c>
      <c r="K1426" s="60">
        <v>100</v>
      </c>
      <c r="L1426" s="60">
        <v>150</v>
      </c>
      <c r="M1426" s="60">
        <v>200</v>
      </c>
      <c r="N1426" s="60">
        <v>150</v>
      </c>
      <c r="O1426" s="60">
        <v>150</v>
      </c>
      <c r="P1426" s="60">
        <v>160</v>
      </c>
      <c r="Q1426" s="15"/>
      <c r="R1426" s="60">
        <f>AVERAGE(E1426:P1426)</f>
        <v>136.4</v>
      </c>
      <c r="S1426" s="61" t="s">
        <v>43</v>
      </c>
    </row>
    <row r="1427" spans="1:19" ht="11.1" customHeight="1" x14ac:dyDescent="0.25">
      <c r="A1427" s="59"/>
      <c r="B1427" s="229"/>
      <c r="C1427" s="230"/>
      <c r="D1427" s="56" t="s">
        <v>44</v>
      </c>
      <c r="E1427" s="63" t="s">
        <v>45</v>
      </c>
      <c r="F1427" s="63" t="s">
        <v>45</v>
      </c>
      <c r="G1427" s="62" t="s">
        <v>121</v>
      </c>
      <c r="H1427" s="62" t="s">
        <v>121</v>
      </c>
      <c r="I1427" s="63" t="s">
        <v>121</v>
      </c>
      <c r="J1427" s="63" t="s">
        <v>202</v>
      </c>
      <c r="K1427" s="62" t="s">
        <v>121</v>
      </c>
      <c r="L1427" s="62" t="s">
        <v>121</v>
      </c>
      <c r="M1427" s="62" t="s">
        <v>121</v>
      </c>
      <c r="N1427" s="63" t="s">
        <v>293</v>
      </c>
      <c r="O1427" s="63" t="s">
        <v>83</v>
      </c>
      <c r="P1427" s="63" t="s">
        <v>121</v>
      </c>
      <c r="Q1427" s="64"/>
      <c r="R1427" s="60">
        <f>AVERAGE(E1426:J1426)</f>
        <v>113.5</v>
      </c>
      <c r="S1427" s="61" t="s">
        <v>46</v>
      </c>
    </row>
    <row r="1428" spans="1:19" ht="11.1" customHeight="1" x14ac:dyDescent="0.25">
      <c r="A1428" s="59"/>
      <c r="B1428" s="15"/>
      <c r="C1428" s="15"/>
      <c r="D1428" s="15"/>
      <c r="E1428" s="15"/>
      <c r="F1428" s="15"/>
      <c r="G1428" s="161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</row>
    <row r="1429" spans="1:19" ht="11.1" customHeight="1" x14ac:dyDescent="0.25">
      <c r="A1429" s="55"/>
      <c r="B1429" s="225" t="s">
        <v>295</v>
      </c>
      <c r="C1429" s="226"/>
      <c r="D1429" s="56" t="s">
        <v>28</v>
      </c>
      <c r="E1429" s="57" t="s">
        <v>296</v>
      </c>
      <c r="F1429" s="57" t="s">
        <v>297</v>
      </c>
      <c r="G1429" s="57" t="s">
        <v>298</v>
      </c>
      <c r="H1429" s="57" t="s">
        <v>299</v>
      </c>
      <c r="I1429" s="57" t="s">
        <v>300</v>
      </c>
      <c r="J1429" s="57" t="s">
        <v>301</v>
      </c>
      <c r="K1429" s="57" t="s">
        <v>302</v>
      </c>
      <c r="L1429" s="57" t="s">
        <v>303</v>
      </c>
      <c r="M1429" s="57" t="s">
        <v>304</v>
      </c>
      <c r="N1429" s="57" t="s">
        <v>305</v>
      </c>
      <c r="O1429" s="57" t="s">
        <v>306</v>
      </c>
      <c r="P1429" s="57" t="s">
        <v>307</v>
      </c>
      <c r="Q1429" s="15"/>
      <c r="R1429" s="57" t="s">
        <v>41</v>
      </c>
      <c r="S1429" s="58"/>
    </row>
    <row r="1430" spans="1:19" ht="11.1" customHeight="1" x14ac:dyDescent="0.25">
      <c r="A1430" s="59"/>
      <c r="B1430" s="227"/>
      <c r="C1430" s="228"/>
      <c r="D1430" s="56" t="s">
        <v>42</v>
      </c>
      <c r="E1430" s="60">
        <v>95</v>
      </c>
      <c r="F1430" s="60">
        <v>130</v>
      </c>
      <c r="G1430" s="60">
        <v>100</v>
      </c>
      <c r="H1430" s="60">
        <v>110</v>
      </c>
      <c r="I1430" s="60">
        <v>190</v>
      </c>
      <c r="J1430" s="60">
        <v>180</v>
      </c>
      <c r="K1430" s="60">
        <v>40</v>
      </c>
      <c r="L1430" s="60">
        <v>100</v>
      </c>
      <c r="M1430" s="60">
        <v>180</v>
      </c>
      <c r="N1430" s="60">
        <v>70</v>
      </c>
      <c r="O1430" s="60">
        <v>80</v>
      </c>
      <c r="P1430" s="60">
        <v>160</v>
      </c>
      <c r="Q1430" s="15"/>
      <c r="R1430" s="60">
        <f>AVERAGE(E1430:P1430)</f>
        <v>119.58333333333333</v>
      </c>
      <c r="S1430" s="61" t="s">
        <v>43</v>
      </c>
    </row>
    <row r="1431" spans="1:19" ht="11.1" customHeight="1" x14ac:dyDescent="0.25">
      <c r="A1431" s="59"/>
      <c r="B1431" s="229"/>
      <c r="C1431" s="230"/>
      <c r="D1431" s="56" t="s">
        <v>44</v>
      </c>
      <c r="E1431" s="62" t="s">
        <v>121</v>
      </c>
      <c r="F1431" s="62" t="s">
        <v>121</v>
      </c>
      <c r="G1431" s="62" t="s">
        <v>121</v>
      </c>
      <c r="H1431" s="62" t="s">
        <v>121</v>
      </c>
      <c r="I1431" s="62" t="s">
        <v>83</v>
      </c>
      <c r="J1431" s="63" t="s">
        <v>121</v>
      </c>
      <c r="K1431" s="62" t="s">
        <v>83</v>
      </c>
      <c r="L1431" s="62" t="s">
        <v>83</v>
      </c>
      <c r="M1431" s="62" t="s">
        <v>177</v>
      </c>
      <c r="N1431" s="62" t="s">
        <v>83</v>
      </c>
      <c r="O1431" s="62" t="s">
        <v>121</v>
      </c>
      <c r="P1431" s="62" t="s">
        <v>121</v>
      </c>
      <c r="Q1431" s="64"/>
      <c r="R1431" s="60">
        <f>AVERAGE(E1430:J1430)</f>
        <v>134.16666666666666</v>
      </c>
      <c r="S1431" s="61" t="s">
        <v>46</v>
      </c>
    </row>
    <row r="1432" spans="1:19" s="178" customFormat="1" ht="11.1" customHeight="1" x14ac:dyDescent="0.25">
      <c r="A1432" s="59"/>
      <c r="B1432" s="15"/>
      <c r="C1432" s="15"/>
      <c r="D1432" s="15"/>
      <c r="E1432" s="15"/>
      <c r="F1432" s="15"/>
      <c r="G1432" s="161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</row>
    <row r="1433" spans="1:19" s="178" customFormat="1" ht="11.1" customHeight="1" x14ac:dyDescent="0.25">
      <c r="A1433" s="59"/>
      <c r="B1433" s="231" t="s">
        <v>408</v>
      </c>
      <c r="C1433" s="231"/>
      <c r="D1433" s="56" t="s">
        <v>28</v>
      </c>
      <c r="E1433" s="57" t="s">
        <v>411</v>
      </c>
      <c r="F1433" s="57" t="s">
        <v>412</v>
      </c>
      <c r="G1433" s="57" t="s">
        <v>413</v>
      </c>
      <c r="H1433" s="57" t="s">
        <v>414</v>
      </c>
      <c r="I1433" s="57" t="s">
        <v>415</v>
      </c>
      <c r="J1433" s="57" t="s">
        <v>416</v>
      </c>
      <c r="K1433" s="57" t="s">
        <v>417</v>
      </c>
      <c r="L1433" s="57" t="s">
        <v>418</v>
      </c>
      <c r="M1433" s="57" t="s">
        <v>419</v>
      </c>
      <c r="N1433" s="57" t="s">
        <v>420</v>
      </c>
      <c r="O1433" s="57" t="s">
        <v>421</v>
      </c>
      <c r="P1433" s="57" t="s">
        <v>422</v>
      </c>
      <c r="Q1433" s="15"/>
      <c r="R1433" s="150" t="s">
        <v>41</v>
      </c>
      <c r="S1433" s="58"/>
    </row>
    <row r="1434" spans="1:19" s="178" customFormat="1" ht="11.1" customHeight="1" x14ac:dyDescent="0.25">
      <c r="A1434" s="59"/>
      <c r="B1434" s="231"/>
      <c r="C1434" s="231"/>
      <c r="D1434" s="56" t="s">
        <v>42</v>
      </c>
      <c r="E1434" s="60">
        <v>95</v>
      </c>
      <c r="F1434" s="60">
        <v>130</v>
      </c>
      <c r="G1434" s="60">
        <v>60</v>
      </c>
      <c r="H1434" s="60">
        <v>55</v>
      </c>
      <c r="I1434" s="60">
        <v>120</v>
      </c>
      <c r="J1434" s="60">
        <v>140</v>
      </c>
      <c r="K1434" s="60">
        <v>220</v>
      </c>
      <c r="L1434" s="60"/>
      <c r="M1434" s="60">
        <v>150</v>
      </c>
      <c r="N1434" s="60"/>
      <c r="O1434" s="60">
        <v>90</v>
      </c>
      <c r="P1434" s="60">
        <v>160</v>
      </c>
      <c r="Q1434" s="15"/>
      <c r="R1434" s="60">
        <f>AVERAGE(E1434:P1434)</f>
        <v>122</v>
      </c>
      <c r="S1434" s="61" t="s">
        <v>43</v>
      </c>
    </row>
    <row r="1435" spans="1:19" s="178" customFormat="1" ht="11.1" customHeight="1" x14ac:dyDescent="0.25">
      <c r="A1435" s="59"/>
      <c r="B1435" s="231"/>
      <c r="C1435" s="231"/>
      <c r="D1435" s="56" t="s">
        <v>44</v>
      </c>
      <c r="E1435" s="62" t="s">
        <v>121</v>
      </c>
      <c r="F1435" s="62" t="s">
        <v>121</v>
      </c>
      <c r="G1435" s="62" t="s">
        <v>121</v>
      </c>
      <c r="H1435" s="62" t="s">
        <v>121</v>
      </c>
      <c r="I1435" s="62" t="s">
        <v>121</v>
      </c>
      <c r="J1435" s="63" t="s">
        <v>121</v>
      </c>
      <c r="K1435" s="62" t="s">
        <v>177</v>
      </c>
      <c r="L1435" s="62" t="s">
        <v>121</v>
      </c>
      <c r="M1435" s="62" t="s">
        <v>121</v>
      </c>
      <c r="N1435" s="62" t="s">
        <v>112</v>
      </c>
      <c r="O1435" s="62" t="s">
        <v>121</v>
      </c>
      <c r="P1435" s="62" t="s">
        <v>121</v>
      </c>
      <c r="Q1435" s="64"/>
      <c r="R1435" s="60">
        <f>AVERAGE(E1434:J1434)</f>
        <v>100</v>
      </c>
      <c r="S1435" s="61" t="s">
        <v>46</v>
      </c>
    </row>
    <row r="1436" spans="1:19" s="185" customFormat="1" ht="11.1" customHeight="1" x14ac:dyDescent="0.25">
      <c r="A1436" s="59"/>
      <c r="B1436" s="184"/>
      <c r="C1436" s="184"/>
      <c r="D1436" s="59"/>
      <c r="E1436" s="82"/>
      <c r="F1436" s="82"/>
      <c r="G1436" s="82"/>
      <c r="H1436" s="82"/>
      <c r="I1436" s="82"/>
      <c r="J1436" s="83"/>
      <c r="K1436" s="82"/>
      <c r="L1436" s="82"/>
      <c r="M1436" s="82"/>
      <c r="N1436" s="82"/>
      <c r="O1436" s="82"/>
      <c r="P1436" s="82"/>
      <c r="Q1436" s="81"/>
      <c r="R1436" s="65"/>
      <c r="S1436" s="85"/>
    </row>
    <row r="1437" spans="1:19" s="183" customFormat="1" ht="11.1" customHeight="1" x14ac:dyDescent="0.25">
      <c r="A1437" s="59"/>
      <c r="B1437" s="225" t="s">
        <v>446</v>
      </c>
      <c r="C1437" s="226"/>
      <c r="D1437" s="56" t="s">
        <v>28</v>
      </c>
      <c r="E1437" s="57" t="s">
        <v>434</v>
      </c>
      <c r="F1437" s="57" t="s">
        <v>435</v>
      </c>
      <c r="G1437" s="57" t="s">
        <v>436</v>
      </c>
      <c r="H1437" s="57" t="s">
        <v>437</v>
      </c>
      <c r="I1437" s="57" t="s">
        <v>438</v>
      </c>
      <c r="J1437" s="57" t="s">
        <v>439</v>
      </c>
      <c r="K1437" s="57" t="s">
        <v>440</v>
      </c>
      <c r="L1437" s="57" t="s">
        <v>441</v>
      </c>
      <c r="M1437" s="57" t="s">
        <v>442</v>
      </c>
      <c r="N1437" s="57" t="s">
        <v>443</v>
      </c>
      <c r="O1437" s="57" t="s">
        <v>444</v>
      </c>
      <c r="P1437" s="57" t="s">
        <v>445</v>
      </c>
      <c r="Q1437" s="15"/>
      <c r="R1437" s="150" t="s">
        <v>41</v>
      </c>
      <c r="S1437" s="61"/>
    </row>
    <row r="1438" spans="1:19" s="183" customFormat="1" ht="11.1" customHeight="1" x14ac:dyDescent="0.25">
      <c r="A1438" s="59"/>
      <c r="B1438" s="227"/>
      <c r="C1438" s="228"/>
      <c r="D1438" s="56" t="s">
        <v>42</v>
      </c>
      <c r="E1438" s="60"/>
      <c r="F1438" s="60">
        <v>50</v>
      </c>
      <c r="G1438" s="60">
        <v>125</v>
      </c>
      <c r="H1438" s="60">
        <v>80</v>
      </c>
      <c r="I1438" s="60">
        <v>115</v>
      </c>
      <c r="J1438" s="60">
        <v>150</v>
      </c>
      <c r="K1438" s="60">
        <v>155</v>
      </c>
      <c r="L1438" s="60">
        <v>160</v>
      </c>
      <c r="M1438" s="60">
        <v>110</v>
      </c>
      <c r="N1438" s="60">
        <v>160</v>
      </c>
      <c r="O1438" s="60">
        <v>120</v>
      </c>
      <c r="P1438" s="60">
        <v>160</v>
      </c>
      <c r="Q1438" s="15"/>
      <c r="R1438" s="60">
        <f>AVERAGE(E1438:P1438)</f>
        <v>125.90909090909091</v>
      </c>
      <c r="S1438" s="61" t="s">
        <v>43</v>
      </c>
    </row>
    <row r="1439" spans="1:19" s="183" customFormat="1" ht="11.1" customHeight="1" x14ac:dyDescent="0.25">
      <c r="A1439" s="59"/>
      <c r="B1439" s="229"/>
      <c r="C1439" s="230"/>
      <c r="D1439" s="56" t="s">
        <v>44</v>
      </c>
      <c r="E1439" s="62" t="s">
        <v>45</v>
      </c>
      <c r="F1439" s="62" t="s">
        <v>121</v>
      </c>
      <c r="G1439" s="62" t="s">
        <v>121</v>
      </c>
      <c r="H1439" s="62" t="s">
        <v>121</v>
      </c>
      <c r="I1439" s="62" t="s">
        <v>121</v>
      </c>
      <c r="J1439" s="63" t="s">
        <v>121</v>
      </c>
      <c r="K1439" s="62" t="s">
        <v>121</v>
      </c>
      <c r="L1439" s="63" t="s">
        <v>121</v>
      </c>
      <c r="M1439" s="63" t="s">
        <v>121</v>
      </c>
      <c r="N1439" s="63" t="s">
        <v>177</v>
      </c>
      <c r="O1439" s="63" t="s">
        <v>121</v>
      </c>
      <c r="P1439" s="63" t="s">
        <v>121</v>
      </c>
      <c r="Q1439" s="64"/>
      <c r="R1439" s="60">
        <f>AVERAGE(E1438:J1438)</f>
        <v>104</v>
      </c>
      <c r="S1439" s="61" t="s">
        <v>46</v>
      </c>
    </row>
    <row r="1440" spans="1:19" s="185" customFormat="1" ht="11.1" customHeight="1" x14ac:dyDescent="0.25">
      <c r="A1440" s="59"/>
      <c r="B1440" s="189"/>
      <c r="C1440" s="189"/>
      <c r="D1440" s="59"/>
      <c r="E1440" s="82"/>
      <c r="F1440" s="82"/>
      <c r="G1440" s="82"/>
      <c r="H1440" s="82"/>
      <c r="I1440" s="82"/>
      <c r="J1440" s="83"/>
      <c r="K1440" s="82"/>
      <c r="L1440" s="83"/>
      <c r="M1440" s="83"/>
      <c r="N1440" s="83"/>
      <c r="O1440" s="83"/>
      <c r="P1440" s="83"/>
      <c r="Q1440" s="81"/>
      <c r="R1440" s="65"/>
      <c r="S1440" s="85"/>
    </row>
    <row r="1441" spans="1:19" s="188" customFormat="1" ht="11.1" customHeight="1" x14ac:dyDescent="0.25">
      <c r="A1441" s="59"/>
      <c r="B1441" s="225" t="s">
        <v>465</v>
      </c>
      <c r="C1441" s="226"/>
      <c r="D1441" s="56" t="s">
        <v>28</v>
      </c>
      <c r="E1441" s="57" t="s">
        <v>466</v>
      </c>
      <c r="F1441" s="57" t="s">
        <v>467</v>
      </c>
      <c r="G1441" s="57" t="s">
        <v>468</v>
      </c>
      <c r="H1441" s="57" t="s">
        <v>469</v>
      </c>
      <c r="I1441" s="57" t="s">
        <v>470</v>
      </c>
      <c r="J1441" s="57" t="s">
        <v>471</v>
      </c>
      <c r="K1441" s="57" t="s">
        <v>472</v>
      </c>
      <c r="L1441" s="57" t="s">
        <v>473</v>
      </c>
      <c r="M1441" s="57" t="s">
        <v>474</v>
      </c>
      <c r="N1441" s="57" t="s">
        <v>475</v>
      </c>
      <c r="O1441" s="57" t="s">
        <v>476</v>
      </c>
      <c r="P1441" s="57" t="s">
        <v>477</v>
      </c>
      <c r="Q1441" s="15"/>
      <c r="R1441" s="150" t="s">
        <v>41</v>
      </c>
      <c r="S1441" s="61"/>
    </row>
    <row r="1442" spans="1:19" s="188" customFormat="1" ht="11.1" customHeight="1" x14ac:dyDescent="0.25">
      <c r="A1442" s="59"/>
      <c r="B1442" s="227"/>
      <c r="C1442" s="228"/>
      <c r="D1442" s="56" t="s">
        <v>42</v>
      </c>
      <c r="E1442" s="60"/>
      <c r="F1442" s="60">
        <v>50</v>
      </c>
      <c r="G1442" s="60">
        <v>50</v>
      </c>
      <c r="H1442" s="60">
        <v>40</v>
      </c>
      <c r="I1442" s="60">
        <v>60</v>
      </c>
      <c r="J1442" s="60">
        <v>50</v>
      </c>
      <c r="K1442" s="60">
        <v>40</v>
      </c>
      <c r="L1442" s="60">
        <v>70</v>
      </c>
      <c r="M1442" s="60">
        <v>60</v>
      </c>
      <c r="N1442" s="60">
        <v>60</v>
      </c>
      <c r="O1442" s="60">
        <v>50</v>
      </c>
      <c r="P1442" s="60">
        <v>50</v>
      </c>
      <c r="Q1442" s="15"/>
      <c r="R1442" s="60">
        <f>AVERAGE(E1442:P1442)</f>
        <v>52.727272727272727</v>
      </c>
      <c r="S1442" s="61" t="s">
        <v>43</v>
      </c>
    </row>
    <row r="1443" spans="1:19" s="188" customFormat="1" ht="11.1" customHeight="1" x14ac:dyDescent="0.25">
      <c r="A1443" s="59"/>
      <c r="B1443" s="229"/>
      <c r="C1443" s="230"/>
      <c r="D1443" s="56" t="s">
        <v>44</v>
      </c>
      <c r="E1443" s="62" t="s">
        <v>45</v>
      </c>
      <c r="F1443" s="62" t="s">
        <v>121</v>
      </c>
      <c r="G1443" s="62" t="s">
        <v>121</v>
      </c>
      <c r="H1443" s="62" t="s">
        <v>83</v>
      </c>
      <c r="I1443" s="62" t="s">
        <v>83</v>
      </c>
      <c r="J1443" s="63" t="s">
        <v>98</v>
      </c>
      <c r="K1443" s="62" t="s">
        <v>98</v>
      </c>
      <c r="L1443" s="63" t="s">
        <v>83</v>
      </c>
      <c r="M1443" s="63" t="s">
        <v>83</v>
      </c>
      <c r="N1443" s="63" t="s">
        <v>83</v>
      </c>
      <c r="O1443" s="63" t="s">
        <v>83</v>
      </c>
      <c r="P1443" s="63" t="s">
        <v>83</v>
      </c>
      <c r="Q1443" s="64"/>
      <c r="R1443" s="60">
        <f>AVERAGE(E1442:J1442)</f>
        <v>50</v>
      </c>
      <c r="S1443" s="61" t="s">
        <v>46</v>
      </c>
    </row>
    <row r="1444" spans="1:19" s="185" customFormat="1" ht="11.1" customHeight="1" x14ac:dyDescent="0.25">
      <c r="A1444" s="59"/>
      <c r="B1444" s="184"/>
      <c r="C1444" s="184"/>
      <c r="D1444" s="59"/>
      <c r="E1444" s="82"/>
      <c r="F1444" s="82"/>
      <c r="G1444" s="82"/>
      <c r="H1444" s="82"/>
      <c r="I1444" s="82"/>
      <c r="J1444" s="83"/>
      <c r="K1444" s="82"/>
      <c r="L1444" s="82"/>
      <c r="M1444" s="82"/>
      <c r="N1444" s="82"/>
      <c r="O1444" s="82"/>
      <c r="P1444" s="82"/>
      <c r="Q1444" s="81"/>
      <c r="R1444" s="65"/>
      <c r="S1444" s="85"/>
    </row>
    <row r="1446" spans="1:19" ht="20.100000000000001" customHeight="1" x14ac:dyDescent="0.25">
      <c r="A1446" s="198" t="s">
        <v>362</v>
      </c>
      <c r="B1446" s="198"/>
      <c r="C1446" s="198"/>
      <c r="D1446" s="153"/>
      <c r="E1446" s="153"/>
      <c r="F1446" s="153"/>
      <c r="H1446" s="153"/>
      <c r="I1446" s="153"/>
      <c r="J1446" s="153"/>
      <c r="K1446" s="153"/>
      <c r="N1446" s="153"/>
      <c r="O1446" s="153"/>
      <c r="P1446" s="153"/>
      <c r="Q1446" s="153"/>
      <c r="R1446" s="153"/>
      <c r="S1446" s="153"/>
    </row>
    <row r="1447" spans="1:19" ht="15" customHeight="1" x14ac:dyDescent="0.25">
      <c r="A1447" s="215"/>
      <c r="B1447" s="215"/>
      <c r="C1447" s="153"/>
      <c r="D1447" s="14" t="s">
        <v>26</v>
      </c>
      <c r="E1447" s="153"/>
      <c r="F1447" s="153"/>
      <c r="H1447" s="153"/>
      <c r="I1447" s="153"/>
      <c r="J1447" s="153"/>
      <c r="K1447" s="153"/>
      <c r="N1447" s="153"/>
      <c r="O1447" s="153"/>
      <c r="P1447" s="153"/>
      <c r="Q1447" s="153"/>
      <c r="R1447" s="153"/>
      <c r="S1447" s="153"/>
    </row>
    <row r="1448" spans="1:19" ht="11.1" customHeight="1" x14ac:dyDescent="0.25">
      <c r="A1448" s="153"/>
      <c r="B1448" s="153"/>
      <c r="C1448" s="153"/>
      <c r="D1448" s="153"/>
      <c r="E1448" s="153"/>
      <c r="F1448" s="153"/>
      <c r="H1448" s="153"/>
      <c r="I1448" s="153"/>
      <c r="J1448" s="153"/>
      <c r="K1448" s="153"/>
      <c r="N1448" s="153"/>
      <c r="O1448" s="153"/>
      <c r="P1448" s="153"/>
      <c r="Q1448" s="153"/>
      <c r="R1448" s="153"/>
      <c r="S1448" s="153"/>
    </row>
    <row r="1449" spans="1:19" ht="11.1" customHeight="1" x14ac:dyDescent="0.25">
      <c r="A1449" s="55"/>
      <c r="B1449" s="225" t="s">
        <v>118</v>
      </c>
      <c r="C1449" s="226"/>
      <c r="D1449" s="56" t="s">
        <v>28</v>
      </c>
      <c r="E1449" s="57" t="s">
        <v>60</v>
      </c>
      <c r="F1449" s="57" t="s">
        <v>61</v>
      </c>
      <c r="G1449" s="57" t="s">
        <v>62</v>
      </c>
      <c r="H1449" s="57" t="s">
        <v>63</v>
      </c>
      <c r="I1449" s="57" t="s">
        <v>64</v>
      </c>
      <c r="J1449" s="57" t="s">
        <v>65</v>
      </c>
      <c r="K1449" s="57" t="s">
        <v>66</v>
      </c>
      <c r="L1449" s="57" t="s">
        <v>67</v>
      </c>
      <c r="M1449" s="57" t="s">
        <v>68</v>
      </c>
      <c r="N1449" s="57" t="s">
        <v>56</v>
      </c>
      <c r="O1449" s="57" t="s">
        <v>69</v>
      </c>
      <c r="P1449" s="57" t="s">
        <v>70</v>
      </c>
      <c r="Q1449" s="15"/>
      <c r="R1449" s="57" t="s">
        <v>41</v>
      </c>
      <c r="S1449" s="58"/>
    </row>
    <row r="1450" spans="1:19" ht="11.1" customHeight="1" x14ac:dyDescent="0.25">
      <c r="A1450" s="59"/>
      <c r="B1450" s="227"/>
      <c r="C1450" s="228"/>
      <c r="D1450" s="56" t="s">
        <v>42</v>
      </c>
      <c r="E1450" s="60" t="s">
        <v>16</v>
      </c>
      <c r="F1450" s="60" t="s">
        <v>16</v>
      </c>
      <c r="G1450" s="60" t="s">
        <v>16</v>
      </c>
      <c r="H1450" s="60" t="s">
        <v>16</v>
      </c>
      <c r="I1450" s="60" t="s">
        <v>16</v>
      </c>
      <c r="J1450" s="60" t="s">
        <v>16</v>
      </c>
      <c r="K1450" s="60" t="s">
        <v>16</v>
      </c>
      <c r="L1450" s="60" t="s">
        <v>16</v>
      </c>
      <c r="M1450" s="60" t="s">
        <v>16</v>
      </c>
      <c r="N1450" s="60">
        <v>30</v>
      </c>
      <c r="O1450" s="60">
        <v>20</v>
      </c>
      <c r="P1450" s="60">
        <v>10</v>
      </c>
      <c r="Q1450" s="15"/>
      <c r="R1450" s="60">
        <f>AVERAGE(E1450:P1450)</f>
        <v>20</v>
      </c>
      <c r="S1450" s="61" t="s">
        <v>43</v>
      </c>
    </row>
    <row r="1451" spans="1:19" ht="11.1" customHeight="1" x14ac:dyDescent="0.25">
      <c r="A1451" s="59"/>
      <c r="B1451" s="229"/>
      <c r="C1451" s="230"/>
      <c r="D1451" s="56" t="s">
        <v>44</v>
      </c>
      <c r="E1451" s="62"/>
      <c r="F1451" s="62"/>
      <c r="G1451" s="62"/>
      <c r="H1451" s="62"/>
      <c r="I1451" s="62"/>
      <c r="J1451" s="63"/>
      <c r="K1451" s="63"/>
      <c r="L1451" s="63"/>
      <c r="M1451" s="63"/>
      <c r="N1451" s="63"/>
      <c r="O1451" s="63"/>
      <c r="P1451" s="63"/>
      <c r="Q1451" s="64"/>
      <c r="R1451" s="60" t="s">
        <v>16</v>
      </c>
      <c r="S1451" s="61" t="s">
        <v>46</v>
      </c>
    </row>
    <row r="1452" spans="1:19" ht="11.1" customHeight="1" x14ac:dyDescent="0.25">
      <c r="A1452" s="59"/>
      <c r="B1452" s="55"/>
      <c r="C1452" s="59"/>
      <c r="D1452" s="59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59"/>
      <c r="R1452" s="59"/>
      <c r="S1452" s="59"/>
    </row>
    <row r="1453" spans="1:19" ht="11.1" customHeight="1" x14ac:dyDescent="0.25">
      <c r="A1453" s="55"/>
      <c r="B1453" s="225" t="s">
        <v>119</v>
      </c>
      <c r="C1453" s="226"/>
      <c r="D1453" s="56" t="s">
        <v>28</v>
      </c>
      <c r="E1453" s="57" t="s">
        <v>71</v>
      </c>
      <c r="F1453" s="57" t="s">
        <v>72</v>
      </c>
      <c r="G1453" s="57" t="s">
        <v>73</v>
      </c>
      <c r="H1453" s="57" t="s">
        <v>74</v>
      </c>
      <c r="I1453" s="57" t="s">
        <v>75</v>
      </c>
      <c r="J1453" s="57" t="s">
        <v>76</v>
      </c>
      <c r="K1453" s="57" t="s">
        <v>77</v>
      </c>
      <c r="L1453" s="57" t="s">
        <v>78</v>
      </c>
      <c r="M1453" s="57" t="s">
        <v>79</v>
      </c>
      <c r="N1453" s="57" t="s">
        <v>80</v>
      </c>
      <c r="O1453" s="57" t="s">
        <v>81</v>
      </c>
      <c r="P1453" s="57" t="s">
        <v>82</v>
      </c>
      <c r="Q1453" s="15"/>
      <c r="R1453" s="57" t="s">
        <v>41</v>
      </c>
      <c r="S1453" s="58"/>
    </row>
    <row r="1454" spans="1:19" ht="11.1" customHeight="1" x14ac:dyDescent="0.25">
      <c r="A1454" s="59"/>
      <c r="B1454" s="227"/>
      <c r="C1454" s="228"/>
      <c r="D1454" s="56" t="s">
        <v>42</v>
      </c>
      <c r="E1454" s="60">
        <v>40</v>
      </c>
      <c r="F1454" s="60">
        <v>30</v>
      </c>
      <c r="G1454" s="60"/>
      <c r="H1454" s="60">
        <v>40</v>
      </c>
      <c r="I1454" s="60">
        <v>60</v>
      </c>
      <c r="J1454" s="60"/>
      <c r="K1454" s="60"/>
      <c r="L1454" s="60"/>
      <c r="M1454" s="60"/>
      <c r="N1454" s="60"/>
      <c r="O1454" s="60"/>
      <c r="P1454" s="60"/>
      <c r="Q1454" s="15"/>
      <c r="R1454" s="60">
        <f>AVERAGE(E1454:P1454)</f>
        <v>42.5</v>
      </c>
      <c r="S1454" s="61" t="s">
        <v>43</v>
      </c>
    </row>
    <row r="1455" spans="1:19" ht="11.1" customHeight="1" x14ac:dyDescent="0.25">
      <c r="A1455" s="59"/>
      <c r="B1455" s="229"/>
      <c r="C1455" s="230"/>
      <c r="D1455" s="56" t="s">
        <v>44</v>
      </c>
      <c r="E1455" s="62"/>
      <c r="F1455" s="62"/>
      <c r="G1455" s="63" t="s">
        <v>45</v>
      </c>
      <c r="H1455" s="62"/>
      <c r="I1455" s="62"/>
      <c r="J1455" s="63"/>
      <c r="K1455" s="63"/>
      <c r="L1455" s="63"/>
      <c r="M1455" s="63"/>
      <c r="N1455" s="235" t="s">
        <v>371</v>
      </c>
      <c r="O1455" s="236"/>
      <c r="P1455" s="237"/>
      <c r="Q1455" s="64"/>
      <c r="R1455" s="60">
        <f>AVERAGE(E1454:J1454)</f>
        <v>42.5</v>
      </c>
      <c r="S1455" s="61" t="s">
        <v>46</v>
      </c>
    </row>
    <row r="1456" spans="1:19" ht="11.1" customHeight="1" x14ac:dyDescent="0.25">
      <c r="A1456" s="59"/>
      <c r="B1456" s="55"/>
      <c r="C1456" s="59"/>
      <c r="D1456" s="59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59"/>
      <c r="R1456" s="59"/>
      <c r="S1456" s="59"/>
    </row>
    <row r="1457" spans="1:19" ht="11.1" customHeight="1" x14ac:dyDescent="0.25">
      <c r="A1457" s="55"/>
      <c r="B1457" s="225" t="s">
        <v>122</v>
      </c>
      <c r="C1457" s="226"/>
      <c r="D1457" s="56" t="s">
        <v>28</v>
      </c>
      <c r="E1457" s="57" t="s">
        <v>85</v>
      </c>
      <c r="F1457" s="57" t="s">
        <v>86</v>
      </c>
      <c r="G1457" s="57" t="s">
        <v>87</v>
      </c>
      <c r="H1457" s="57" t="s">
        <v>88</v>
      </c>
      <c r="I1457" s="57" t="s">
        <v>89</v>
      </c>
      <c r="J1457" s="57" t="s">
        <v>90</v>
      </c>
      <c r="K1457" s="57" t="s">
        <v>91</v>
      </c>
      <c r="L1457" s="57" t="s">
        <v>92</v>
      </c>
      <c r="M1457" s="57" t="s">
        <v>93</v>
      </c>
      <c r="N1457" s="57" t="s">
        <v>94</v>
      </c>
      <c r="O1457" s="57" t="s">
        <v>95</v>
      </c>
      <c r="P1457" s="57" t="s">
        <v>96</v>
      </c>
      <c r="Q1457" s="15"/>
      <c r="R1457" s="57" t="s">
        <v>41</v>
      </c>
      <c r="S1457" s="58"/>
    </row>
    <row r="1458" spans="1:19" ht="11.1" customHeight="1" x14ac:dyDescent="0.25">
      <c r="A1458" s="59"/>
      <c r="B1458" s="227"/>
      <c r="C1458" s="228"/>
      <c r="D1458" s="56" t="s">
        <v>42</v>
      </c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15"/>
      <c r="R1458" s="60" t="s">
        <v>16</v>
      </c>
      <c r="S1458" s="61" t="s">
        <v>43</v>
      </c>
    </row>
    <row r="1459" spans="1:19" ht="11.1" customHeight="1" x14ac:dyDescent="0.25">
      <c r="A1459" s="59"/>
      <c r="B1459" s="229"/>
      <c r="C1459" s="230"/>
      <c r="D1459" s="56" t="s">
        <v>44</v>
      </c>
      <c r="E1459" s="232" t="s">
        <v>371</v>
      </c>
      <c r="F1459" s="233"/>
      <c r="G1459" s="233"/>
      <c r="H1459" s="233"/>
      <c r="I1459" s="233"/>
      <c r="J1459" s="233"/>
      <c r="K1459" s="233"/>
      <c r="L1459" s="233"/>
      <c r="M1459" s="233"/>
      <c r="N1459" s="233"/>
      <c r="O1459" s="233"/>
      <c r="P1459" s="234"/>
      <c r="Q1459" s="64"/>
      <c r="R1459" s="60" t="s">
        <v>16</v>
      </c>
      <c r="S1459" s="61" t="s">
        <v>46</v>
      </c>
    </row>
    <row r="1460" spans="1:19" ht="11.1" customHeight="1" x14ac:dyDescent="0.25">
      <c r="A1460" s="59"/>
      <c r="B1460" s="15"/>
      <c r="C1460" s="15"/>
      <c r="D1460" s="15"/>
      <c r="E1460" s="15"/>
      <c r="F1460" s="15"/>
      <c r="G1460" s="161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</row>
    <row r="1461" spans="1:19" ht="11.1" customHeight="1" x14ac:dyDescent="0.25">
      <c r="A1461" s="55"/>
      <c r="B1461" s="225" t="s">
        <v>128</v>
      </c>
      <c r="C1461" s="226"/>
      <c r="D1461" s="56" t="s">
        <v>28</v>
      </c>
      <c r="E1461" s="57" t="s">
        <v>124</v>
      </c>
      <c r="F1461" s="57" t="s">
        <v>125</v>
      </c>
      <c r="G1461" s="57" t="s">
        <v>126</v>
      </c>
      <c r="H1461" s="57" t="s">
        <v>127</v>
      </c>
      <c r="I1461" s="57" t="s">
        <v>129</v>
      </c>
      <c r="J1461" s="57" t="s">
        <v>130</v>
      </c>
      <c r="K1461" s="57" t="s">
        <v>131</v>
      </c>
      <c r="L1461" s="57" t="s">
        <v>132</v>
      </c>
      <c r="M1461" s="57" t="s">
        <v>133</v>
      </c>
      <c r="N1461" s="57" t="s">
        <v>134</v>
      </c>
      <c r="O1461" s="57" t="s">
        <v>135</v>
      </c>
      <c r="P1461" s="57" t="s">
        <v>136</v>
      </c>
      <c r="Q1461" s="15"/>
      <c r="R1461" s="57" t="s">
        <v>41</v>
      </c>
      <c r="S1461" s="58"/>
    </row>
    <row r="1462" spans="1:19" ht="11.1" customHeight="1" x14ac:dyDescent="0.25">
      <c r="A1462" s="59"/>
      <c r="B1462" s="227"/>
      <c r="C1462" s="228"/>
      <c r="D1462" s="56" t="s">
        <v>42</v>
      </c>
      <c r="E1462" s="60">
        <v>40</v>
      </c>
      <c r="F1462" s="60"/>
      <c r="G1462" s="60"/>
      <c r="H1462" s="60">
        <v>110</v>
      </c>
      <c r="I1462" s="60">
        <v>65</v>
      </c>
      <c r="J1462" s="60">
        <v>85</v>
      </c>
      <c r="K1462" s="60">
        <v>90</v>
      </c>
      <c r="L1462" s="60">
        <v>95</v>
      </c>
      <c r="M1462" s="60">
        <v>90</v>
      </c>
      <c r="N1462" s="60">
        <v>70</v>
      </c>
      <c r="O1462" s="60">
        <v>70</v>
      </c>
      <c r="P1462" s="60">
        <v>70</v>
      </c>
      <c r="Q1462" s="15"/>
      <c r="R1462" s="60">
        <f>AVERAGE(E1462:P1462)</f>
        <v>78.5</v>
      </c>
      <c r="S1462" s="61" t="s">
        <v>43</v>
      </c>
    </row>
    <row r="1463" spans="1:19" ht="11.1" customHeight="1" x14ac:dyDescent="0.25">
      <c r="A1463" s="59"/>
      <c r="B1463" s="229"/>
      <c r="C1463" s="230"/>
      <c r="D1463" s="56" t="s">
        <v>44</v>
      </c>
      <c r="E1463" s="62" t="s">
        <v>149</v>
      </c>
      <c r="F1463" s="63" t="s">
        <v>45</v>
      </c>
      <c r="G1463" s="63" t="s">
        <v>45</v>
      </c>
      <c r="H1463" s="62" t="s">
        <v>149</v>
      </c>
      <c r="I1463" s="63" t="s">
        <v>363</v>
      </c>
      <c r="J1463" s="63" t="s">
        <v>144</v>
      </c>
      <c r="K1463" s="62" t="s">
        <v>144</v>
      </c>
      <c r="L1463" s="62" t="s">
        <v>83</v>
      </c>
      <c r="M1463" s="62" t="s">
        <v>144</v>
      </c>
      <c r="N1463" s="63" t="s">
        <v>83</v>
      </c>
      <c r="O1463" s="63" t="s">
        <v>177</v>
      </c>
      <c r="P1463" s="63" t="s">
        <v>121</v>
      </c>
      <c r="Q1463" s="64"/>
      <c r="R1463" s="60">
        <f>AVERAGE(E1462:J1462)</f>
        <v>75</v>
      </c>
      <c r="S1463" s="61" t="s">
        <v>46</v>
      </c>
    </row>
    <row r="1464" spans="1:19" ht="11.1" customHeight="1" x14ac:dyDescent="0.25">
      <c r="A1464" s="59"/>
      <c r="B1464" s="15"/>
      <c r="C1464" s="15"/>
      <c r="D1464" s="15"/>
      <c r="E1464" s="15"/>
      <c r="F1464" s="15"/>
      <c r="G1464" s="161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</row>
    <row r="1465" spans="1:19" ht="11.1" customHeight="1" x14ac:dyDescent="0.25">
      <c r="A1465" s="55"/>
      <c r="B1465" s="225" t="s">
        <v>295</v>
      </c>
      <c r="C1465" s="226"/>
      <c r="D1465" s="56" t="s">
        <v>28</v>
      </c>
      <c r="E1465" s="57" t="s">
        <v>296</v>
      </c>
      <c r="F1465" s="57" t="s">
        <v>297</v>
      </c>
      <c r="G1465" s="57" t="s">
        <v>298</v>
      </c>
      <c r="H1465" s="57" t="s">
        <v>299</v>
      </c>
      <c r="I1465" s="57" t="s">
        <v>300</v>
      </c>
      <c r="J1465" s="57" t="s">
        <v>301</v>
      </c>
      <c r="K1465" s="57" t="s">
        <v>302</v>
      </c>
      <c r="L1465" s="57" t="s">
        <v>303</v>
      </c>
      <c r="M1465" s="57" t="s">
        <v>304</v>
      </c>
      <c r="N1465" s="57" t="s">
        <v>305</v>
      </c>
      <c r="O1465" s="57" t="s">
        <v>306</v>
      </c>
      <c r="P1465" s="57" t="s">
        <v>307</v>
      </c>
      <c r="Q1465" s="15"/>
      <c r="R1465" s="57" t="s">
        <v>41</v>
      </c>
      <c r="S1465" s="58"/>
    </row>
    <row r="1466" spans="1:19" ht="11.1" customHeight="1" x14ac:dyDescent="0.25">
      <c r="A1466" s="59"/>
      <c r="B1466" s="227"/>
      <c r="C1466" s="228"/>
      <c r="D1466" s="56" t="s">
        <v>42</v>
      </c>
      <c r="E1466" s="60">
        <v>88</v>
      </c>
      <c r="F1466" s="60"/>
      <c r="G1466" s="60">
        <v>50</v>
      </c>
      <c r="H1466" s="60">
        <v>50</v>
      </c>
      <c r="I1466" s="60">
        <v>70</v>
      </c>
      <c r="J1466" s="60">
        <v>60</v>
      </c>
      <c r="K1466" s="60">
        <v>50</v>
      </c>
      <c r="L1466" s="60">
        <v>100</v>
      </c>
      <c r="M1466" s="60">
        <v>105</v>
      </c>
      <c r="N1466" s="60">
        <v>100</v>
      </c>
      <c r="O1466" s="60">
        <v>100</v>
      </c>
      <c r="P1466" s="60">
        <v>100</v>
      </c>
      <c r="Q1466" s="15"/>
      <c r="R1466" s="60">
        <f>AVERAGE(E1466:P1466)</f>
        <v>79.36363636363636</v>
      </c>
      <c r="S1466" s="61" t="s">
        <v>43</v>
      </c>
    </row>
    <row r="1467" spans="1:19" ht="11.1" customHeight="1" x14ac:dyDescent="0.25">
      <c r="A1467" s="59"/>
      <c r="B1467" s="229"/>
      <c r="C1467" s="230"/>
      <c r="D1467" s="56" t="s">
        <v>44</v>
      </c>
      <c r="E1467" s="62" t="s">
        <v>177</v>
      </c>
      <c r="F1467" s="63" t="s">
        <v>45</v>
      </c>
      <c r="G1467" s="62" t="s">
        <v>177</v>
      </c>
      <c r="H1467" s="62" t="s">
        <v>177</v>
      </c>
      <c r="I1467" s="62" t="s">
        <v>121</v>
      </c>
      <c r="J1467" s="63" t="s">
        <v>121</v>
      </c>
      <c r="K1467" s="62" t="s">
        <v>121</v>
      </c>
      <c r="L1467" s="62" t="s">
        <v>83</v>
      </c>
      <c r="M1467" s="62" t="s">
        <v>177</v>
      </c>
      <c r="N1467" s="62" t="s">
        <v>177</v>
      </c>
      <c r="O1467" s="62" t="s">
        <v>177</v>
      </c>
      <c r="P1467" s="62" t="s">
        <v>121</v>
      </c>
      <c r="Q1467" s="64"/>
      <c r="R1467" s="60">
        <f>AVERAGE(E1466:J1466)</f>
        <v>63.6</v>
      </c>
      <c r="S1467" s="61" t="s">
        <v>46</v>
      </c>
    </row>
    <row r="1468" spans="1:19" s="178" customFormat="1" ht="11.1" customHeight="1" x14ac:dyDescent="0.25">
      <c r="A1468" s="59"/>
      <c r="B1468" s="15"/>
      <c r="C1468" s="15"/>
      <c r="D1468" s="15"/>
      <c r="E1468" s="15"/>
      <c r="F1468" s="15"/>
      <c r="G1468" s="161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</row>
    <row r="1469" spans="1:19" s="178" customFormat="1" ht="11.1" customHeight="1" x14ac:dyDescent="0.25">
      <c r="A1469" s="59"/>
      <c r="B1469" s="231" t="s">
        <v>408</v>
      </c>
      <c r="C1469" s="231"/>
      <c r="D1469" s="56" t="s">
        <v>28</v>
      </c>
      <c r="E1469" s="57" t="s">
        <v>411</v>
      </c>
      <c r="F1469" s="57" t="s">
        <v>412</v>
      </c>
      <c r="G1469" s="57" t="s">
        <v>413</v>
      </c>
      <c r="H1469" s="57" t="s">
        <v>414</v>
      </c>
      <c r="I1469" s="57" t="s">
        <v>415</v>
      </c>
      <c r="J1469" s="57" t="s">
        <v>416</v>
      </c>
      <c r="K1469" s="57" t="s">
        <v>417</v>
      </c>
      <c r="L1469" s="57" t="s">
        <v>418</v>
      </c>
      <c r="M1469" s="57" t="s">
        <v>419</v>
      </c>
      <c r="N1469" s="57" t="s">
        <v>420</v>
      </c>
      <c r="O1469" s="57" t="s">
        <v>421</v>
      </c>
      <c r="P1469" s="57" t="s">
        <v>422</v>
      </c>
      <c r="Q1469" s="15"/>
      <c r="R1469" s="150" t="s">
        <v>41</v>
      </c>
      <c r="S1469" s="58"/>
    </row>
    <row r="1470" spans="1:19" s="178" customFormat="1" ht="11.1" customHeight="1" x14ac:dyDescent="0.25">
      <c r="A1470" s="59"/>
      <c r="B1470" s="231"/>
      <c r="C1470" s="231"/>
      <c r="D1470" s="56" t="s">
        <v>42</v>
      </c>
      <c r="E1470" s="60">
        <v>100</v>
      </c>
      <c r="F1470" s="60"/>
      <c r="G1470" s="60">
        <v>70</v>
      </c>
      <c r="H1470" s="60">
        <v>90</v>
      </c>
      <c r="I1470" s="60">
        <v>70</v>
      </c>
      <c r="J1470" s="60">
        <v>55</v>
      </c>
      <c r="K1470" s="60">
        <v>65</v>
      </c>
      <c r="L1470" s="60">
        <v>50</v>
      </c>
      <c r="M1470" s="60">
        <v>50</v>
      </c>
      <c r="N1470" s="60">
        <v>40</v>
      </c>
      <c r="O1470" s="60">
        <v>50</v>
      </c>
      <c r="P1470" s="60">
        <v>35</v>
      </c>
      <c r="Q1470" s="15"/>
      <c r="R1470" s="60">
        <f>AVERAGE(E1470:P1470)</f>
        <v>61.363636363636367</v>
      </c>
      <c r="S1470" s="61" t="s">
        <v>43</v>
      </c>
    </row>
    <row r="1471" spans="1:19" s="178" customFormat="1" ht="11.1" customHeight="1" x14ac:dyDescent="0.25">
      <c r="A1471" s="59"/>
      <c r="B1471" s="231"/>
      <c r="C1471" s="231"/>
      <c r="D1471" s="56" t="s">
        <v>44</v>
      </c>
      <c r="E1471" s="62" t="s">
        <v>121</v>
      </c>
      <c r="F1471" s="62" t="s">
        <v>45</v>
      </c>
      <c r="G1471" s="62" t="s">
        <v>121</v>
      </c>
      <c r="H1471" s="62" t="s">
        <v>121</v>
      </c>
      <c r="I1471" s="62" t="s">
        <v>121</v>
      </c>
      <c r="J1471" s="63" t="s">
        <v>83</v>
      </c>
      <c r="K1471" s="62" t="s">
        <v>121</v>
      </c>
      <c r="L1471" s="62" t="s">
        <v>121</v>
      </c>
      <c r="M1471" s="62" t="s">
        <v>121</v>
      </c>
      <c r="N1471" s="62" t="s">
        <v>83</v>
      </c>
      <c r="O1471" s="62" t="s">
        <v>83</v>
      </c>
      <c r="P1471" s="62" t="s">
        <v>121</v>
      </c>
      <c r="Q1471" s="64"/>
      <c r="R1471" s="60">
        <f>AVERAGE(E1470:J1470)</f>
        <v>77</v>
      </c>
      <c r="S1471" s="61" t="s">
        <v>46</v>
      </c>
    </row>
    <row r="1472" spans="1:19" s="185" customFormat="1" ht="11.1" customHeight="1" x14ac:dyDescent="0.25">
      <c r="A1472" s="59"/>
      <c r="B1472" s="184"/>
      <c r="C1472" s="184"/>
      <c r="D1472" s="59"/>
      <c r="E1472" s="82"/>
      <c r="F1472" s="82"/>
      <c r="G1472" s="82"/>
      <c r="H1472" s="82"/>
      <c r="I1472" s="82"/>
      <c r="J1472" s="83"/>
      <c r="K1472" s="82"/>
      <c r="L1472" s="82"/>
      <c r="M1472" s="82"/>
      <c r="N1472" s="82"/>
      <c r="O1472" s="82"/>
      <c r="P1472" s="82"/>
      <c r="Q1472" s="81"/>
      <c r="R1472" s="65"/>
      <c r="S1472" s="85"/>
    </row>
    <row r="1473" spans="1:19" s="183" customFormat="1" ht="11.1" customHeight="1" x14ac:dyDescent="0.25">
      <c r="A1473" s="59"/>
      <c r="B1473" s="225" t="s">
        <v>446</v>
      </c>
      <c r="C1473" s="226"/>
      <c r="D1473" s="56" t="s">
        <v>28</v>
      </c>
      <c r="E1473" s="57" t="s">
        <v>434</v>
      </c>
      <c r="F1473" s="57" t="s">
        <v>435</v>
      </c>
      <c r="G1473" s="57" t="s">
        <v>436</v>
      </c>
      <c r="H1473" s="57" t="s">
        <v>437</v>
      </c>
      <c r="I1473" s="57" t="s">
        <v>438</v>
      </c>
      <c r="J1473" s="57" t="s">
        <v>439</v>
      </c>
      <c r="K1473" s="57" t="s">
        <v>440</v>
      </c>
      <c r="L1473" s="57" t="s">
        <v>441</v>
      </c>
      <c r="M1473" s="57" t="s">
        <v>442</v>
      </c>
      <c r="N1473" s="57" t="s">
        <v>443</v>
      </c>
      <c r="O1473" s="57" t="s">
        <v>444</v>
      </c>
      <c r="P1473" s="57" t="s">
        <v>445</v>
      </c>
      <c r="Q1473" s="15"/>
      <c r="R1473" s="150" t="s">
        <v>41</v>
      </c>
      <c r="S1473" s="61"/>
    </row>
    <row r="1474" spans="1:19" s="183" customFormat="1" ht="11.1" customHeight="1" x14ac:dyDescent="0.25">
      <c r="A1474" s="59"/>
      <c r="B1474" s="227"/>
      <c r="C1474" s="228"/>
      <c r="D1474" s="56" t="s">
        <v>42</v>
      </c>
      <c r="E1474" s="60"/>
      <c r="F1474" s="60">
        <v>50</v>
      </c>
      <c r="G1474" s="60">
        <v>65</v>
      </c>
      <c r="H1474" s="60">
        <v>50</v>
      </c>
      <c r="I1474" s="60">
        <v>25</v>
      </c>
      <c r="J1474" s="60">
        <v>30</v>
      </c>
      <c r="K1474" s="60">
        <v>40</v>
      </c>
      <c r="L1474" s="60">
        <v>40</v>
      </c>
      <c r="M1474" s="60">
        <v>30</v>
      </c>
      <c r="N1474" s="60">
        <v>40</v>
      </c>
      <c r="O1474" s="60">
        <v>55</v>
      </c>
      <c r="P1474" s="60">
        <v>40</v>
      </c>
      <c r="Q1474" s="15"/>
      <c r="R1474" s="60">
        <f>AVERAGE(E1474:P1474)</f>
        <v>42.272727272727273</v>
      </c>
      <c r="S1474" s="61" t="s">
        <v>43</v>
      </c>
    </row>
    <row r="1475" spans="1:19" s="183" customFormat="1" ht="11.1" customHeight="1" x14ac:dyDescent="0.25">
      <c r="A1475" s="59"/>
      <c r="B1475" s="229"/>
      <c r="C1475" s="230"/>
      <c r="D1475" s="56" t="s">
        <v>44</v>
      </c>
      <c r="E1475" s="62" t="s">
        <v>45</v>
      </c>
      <c r="F1475" s="62" t="s">
        <v>121</v>
      </c>
      <c r="G1475" s="62" t="s">
        <v>121</v>
      </c>
      <c r="H1475" s="62" t="s">
        <v>121</v>
      </c>
      <c r="I1475" s="62" t="s">
        <v>83</v>
      </c>
      <c r="J1475" s="63" t="s">
        <v>121</v>
      </c>
      <c r="K1475" s="62" t="s">
        <v>83</v>
      </c>
      <c r="L1475" s="63" t="s">
        <v>83</v>
      </c>
      <c r="M1475" s="63" t="s">
        <v>83</v>
      </c>
      <c r="N1475" s="63" t="s">
        <v>121</v>
      </c>
      <c r="O1475" s="63" t="s">
        <v>121</v>
      </c>
      <c r="P1475" s="63" t="s">
        <v>121</v>
      </c>
      <c r="Q1475" s="64"/>
      <c r="R1475" s="60">
        <f>AVERAGE(E1474:J1474)</f>
        <v>44</v>
      </c>
      <c r="S1475" s="61" t="s">
        <v>46</v>
      </c>
    </row>
    <row r="1476" spans="1:19" s="185" customFormat="1" ht="11.1" customHeight="1" x14ac:dyDescent="0.25">
      <c r="A1476" s="59"/>
      <c r="B1476" s="189"/>
      <c r="C1476" s="189"/>
      <c r="D1476" s="59"/>
      <c r="E1476" s="82"/>
      <c r="F1476" s="82"/>
      <c r="G1476" s="82"/>
      <c r="H1476" s="82"/>
      <c r="I1476" s="82"/>
      <c r="J1476" s="83"/>
      <c r="K1476" s="82"/>
      <c r="L1476" s="83"/>
      <c r="M1476" s="83"/>
      <c r="N1476" s="83"/>
      <c r="O1476" s="83"/>
      <c r="P1476" s="83"/>
      <c r="Q1476" s="81"/>
      <c r="R1476" s="65"/>
      <c r="S1476" s="85"/>
    </row>
    <row r="1477" spans="1:19" s="188" customFormat="1" ht="11.1" customHeight="1" x14ac:dyDescent="0.25">
      <c r="A1477" s="59"/>
      <c r="B1477" s="225" t="s">
        <v>465</v>
      </c>
      <c r="C1477" s="226"/>
      <c r="D1477" s="56" t="s">
        <v>28</v>
      </c>
      <c r="E1477" s="57" t="s">
        <v>466</v>
      </c>
      <c r="F1477" s="57" t="s">
        <v>467</v>
      </c>
      <c r="G1477" s="57" t="s">
        <v>468</v>
      </c>
      <c r="H1477" s="57" t="s">
        <v>469</v>
      </c>
      <c r="I1477" s="57" t="s">
        <v>470</v>
      </c>
      <c r="J1477" s="57" t="s">
        <v>471</v>
      </c>
      <c r="K1477" s="57" t="s">
        <v>472</v>
      </c>
      <c r="L1477" s="57" t="s">
        <v>473</v>
      </c>
      <c r="M1477" s="57" t="s">
        <v>474</v>
      </c>
      <c r="N1477" s="57" t="s">
        <v>475</v>
      </c>
      <c r="O1477" s="57" t="s">
        <v>476</v>
      </c>
      <c r="P1477" s="57" t="s">
        <v>477</v>
      </c>
      <c r="Q1477" s="15"/>
      <c r="R1477" s="150" t="s">
        <v>41</v>
      </c>
      <c r="S1477" s="61"/>
    </row>
    <row r="1478" spans="1:19" s="188" customFormat="1" ht="11.1" customHeight="1" x14ac:dyDescent="0.25">
      <c r="A1478" s="59"/>
      <c r="B1478" s="227"/>
      <c r="C1478" s="228"/>
      <c r="D1478" s="56" t="s">
        <v>42</v>
      </c>
      <c r="E1478" s="60"/>
      <c r="F1478" s="60"/>
      <c r="G1478" s="60">
        <v>50</v>
      </c>
      <c r="H1478" s="60">
        <v>50</v>
      </c>
      <c r="I1478" s="60">
        <v>50</v>
      </c>
      <c r="J1478" s="60">
        <v>50</v>
      </c>
      <c r="K1478" s="60">
        <v>60</v>
      </c>
      <c r="L1478" s="60">
        <v>50</v>
      </c>
      <c r="M1478" s="60">
        <v>70</v>
      </c>
      <c r="N1478" s="60">
        <v>80</v>
      </c>
      <c r="O1478" s="60">
        <v>80</v>
      </c>
      <c r="P1478" s="60">
        <v>80</v>
      </c>
      <c r="Q1478" s="15"/>
      <c r="R1478" s="60">
        <f>AVERAGE(E1478:P1478)</f>
        <v>62</v>
      </c>
      <c r="S1478" s="61" t="s">
        <v>43</v>
      </c>
    </row>
    <row r="1479" spans="1:19" s="188" customFormat="1" ht="11.1" customHeight="1" x14ac:dyDescent="0.25">
      <c r="A1479" s="59"/>
      <c r="B1479" s="229"/>
      <c r="C1479" s="230"/>
      <c r="D1479" s="56" t="s">
        <v>44</v>
      </c>
      <c r="E1479" s="62" t="s">
        <v>45</v>
      </c>
      <c r="F1479" s="62" t="s">
        <v>45</v>
      </c>
      <c r="G1479" s="62" t="s">
        <v>293</v>
      </c>
      <c r="H1479" s="62" t="s">
        <v>83</v>
      </c>
      <c r="I1479" s="62" t="s">
        <v>83</v>
      </c>
      <c r="J1479" s="63" t="s">
        <v>83</v>
      </c>
      <c r="K1479" s="62" t="s">
        <v>83</v>
      </c>
      <c r="L1479" s="63" t="s">
        <v>83</v>
      </c>
      <c r="M1479" s="63" t="s">
        <v>83</v>
      </c>
      <c r="N1479" s="63" t="s">
        <v>83</v>
      </c>
      <c r="O1479" s="63" t="s">
        <v>83</v>
      </c>
      <c r="P1479" s="63" t="s">
        <v>83</v>
      </c>
      <c r="Q1479" s="64"/>
      <c r="R1479" s="60">
        <f>AVERAGE(E1478:J1478)</f>
        <v>50</v>
      </c>
      <c r="S1479" s="61" t="s">
        <v>46</v>
      </c>
    </row>
    <row r="1480" spans="1:19" s="185" customFormat="1" ht="11.1" customHeight="1" x14ac:dyDescent="0.25">
      <c r="A1480" s="59"/>
      <c r="B1480" s="184"/>
      <c r="C1480" s="184"/>
      <c r="D1480" s="59"/>
      <c r="E1480" s="82"/>
      <c r="F1480" s="82"/>
      <c r="G1480" s="82"/>
      <c r="H1480" s="82"/>
      <c r="I1480" s="82"/>
      <c r="J1480" s="83"/>
      <c r="K1480" s="82"/>
      <c r="L1480" s="82"/>
      <c r="M1480" s="82"/>
      <c r="N1480" s="82"/>
      <c r="O1480" s="82"/>
      <c r="P1480" s="82"/>
      <c r="Q1480" s="81"/>
      <c r="R1480" s="65"/>
      <c r="S1480" s="85"/>
    </row>
    <row r="1482" spans="1:19" ht="20.100000000000001" customHeight="1" x14ac:dyDescent="0.25">
      <c r="A1482" s="198" t="s">
        <v>364</v>
      </c>
      <c r="B1482" s="198"/>
      <c r="C1482" s="198"/>
      <c r="D1482" s="153"/>
      <c r="E1482" s="153"/>
      <c r="F1482" s="153"/>
      <c r="H1482" s="153"/>
      <c r="I1482" s="153"/>
      <c r="J1482" s="153"/>
      <c r="K1482" s="153"/>
      <c r="N1482" s="153"/>
      <c r="O1482" s="153"/>
      <c r="P1482" s="153"/>
      <c r="Q1482" s="153"/>
      <c r="R1482" s="153"/>
      <c r="S1482" s="153"/>
    </row>
    <row r="1483" spans="1:19" ht="15" customHeight="1" x14ac:dyDescent="0.25">
      <c r="A1483" s="215" t="s">
        <v>351</v>
      </c>
      <c r="B1483" s="215"/>
      <c r="C1483" s="153"/>
      <c r="D1483" s="14" t="s">
        <v>26</v>
      </c>
      <c r="E1483" s="153"/>
      <c r="F1483" s="153"/>
      <c r="H1483" s="153"/>
      <c r="I1483" s="153"/>
      <c r="J1483" s="153"/>
      <c r="K1483" s="153"/>
      <c r="N1483" s="153"/>
      <c r="O1483" s="153"/>
      <c r="P1483" s="153"/>
      <c r="Q1483" s="153"/>
      <c r="R1483" s="153"/>
      <c r="S1483" s="153"/>
    </row>
    <row r="1484" spans="1:19" ht="11.1" customHeight="1" x14ac:dyDescent="0.25">
      <c r="A1484" s="153"/>
      <c r="B1484" s="153"/>
      <c r="C1484" s="153"/>
      <c r="D1484" s="153"/>
      <c r="E1484" s="153"/>
      <c r="F1484" s="153"/>
      <c r="H1484" s="153"/>
      <c r="I1484" s="153"/>
      <c r="J1484" s="153"/>
      <c r="K1484" s="153"/>
      <c r="N1484" s="153"/>
      <c r="O1484" s="153"/>
      <c r="P1484" s="153"/>
      <c r="Q1484" s="153"/>
      <c r="R1484" s="153"/>
      <c r="S1484" s="153"/>
    </row>
    <row r="1485" spans="1:19" ht="11.1" customHeight="1" x14ac:dyDescent="0.25">
      <c r="A1485" s="55"/>
      <c r="B1485" s="225" t="s">
        <v>116</v>
      </c>
      <c r="C1485" s="226"/>
      <c r="D1485" s="56" t="s">
        <v>28</v>
      </c>
      <c r="E1485" s="57" t="s">
        <v>29</v>
      </c>
      <c r="F1485" s="57" t="s">
        <v>30</v>
      </c>
      <c r="G1485" s="57" t="s">
        <v>31</v>
      </c>
      <c r="H1485" s="57" t="s">
        <v>32</v>
      </c>
      <c r="I1485" s="57" t="s">
        <v>33</v>
      </c>
      <c r="J1485" s="57" t="s">
        <v>34</v>
      </c>
      <c r="K1485" s="57" t="s">
        <v>35</v>
      </c>
      <c r="L1485" s="57" t="s">
        <v>36</v>
      </c>
      <c r="M1485" s="57" t="s">
        <v>37</v>
      </c>
      <c r="N1485" s="57" t="s">
        <v>38</v>
      </c>
      <c r="O1485" s="57" t="s">
        <v>39</v>
      </c>
      <c r="P1485" s="57" t="s">
        <v>40</v>
      </c>
      <c r="Q1485" s="15"/>
      <c r="R1485" s="57" t="s">
        <v>41</v>
      </c>
      <c r="S1485" s="58"/>
    </row>
    <row r="1486" spans="1:19" ht="11.1" customHeight="1" x14ac:dyDescent="0.25">
      <c r="A1486" s="59"/>
      <c r="B1486" s="227"/>
      <c r="C1486" s="228"/>
      <c r="D1486" s="56" t="s">
        <v>42</v>
      </c>
      <c r="E1486" s="60"/>
      <c r="F1486" s="60"/>
      <c r="G1486" s="60">
        <v>50</v>
      </c>
      <c r="H1486" s="60">
        <v>40</v>
      </c>
      <c r="I1486" s="60">
        <v>45</v>
      </c>
      <c r="J1486" s="60">
        <v>60</v>
      </c>
      <c r="K1486" s="60">
        <v>45</v>
      </c>
      <c r="L1486" s="60">
        <v>50</v>
      </c>
      <c r="M1486" s="60">
        <v>60</v>
      </c>
      <c r="N1486" s="60">
        <v>50</v>
      </c>
      <c r="O1486" s="60">
        <v>50</v>
      </c>
      <c r="P1486" s="60">
        <v>60</v>
      </c>
      <c r="Q1486" s="15"/>
      <c r="R1486" s="60">
        <f>AVERAGE(E1486:P1486)</f>
        <v>51</v>
      </c>
      <c r="S1486" s="61" t="s">
        <v>43</v>
      </c>
    </row>
    <row r="1487" spans="1:19" ht="11.1" customHeight="1" x14ac:dyDescent="0.25">
      <c r="A1487" s="59"/>
      <c r="B1487" s="229"/>
      <c r="C1487" s="230"/>
      <c r="D1487" s="56" t="s">
        <v>44</v>
      </c>
      <c r="E1487" s="62"/>
      <c r="F1487" s="62"/>
      <c r="G1487" s="62"/>
      <c r="H1487" s="62"/>
      <c r="I1487" s="62"/>
      <c r="J1487" s="63"/>
      <c r="K1487" s="63"/>
      <c r="L1487" s="63"/>
      <c r="M1487" s="63"/>
      <c r="N1487" s="63"/>
      <c r="O1487" s="63"/>
      <c r="P1487" s="63"/>
      <c r="Q1487" s="64"/>
      <c r="R1487" s="60">
        <f>AVERAGE(E1486:J1486)</f>
        <v>48.75</v>
      </c>
      <c r="S1487" s="61" t="s">
        <v>46</v>
      </c>
    </row>
    <row r="1488" spans="1:19" ht="11.1" customHeight="1" x14ac:dyDescent="0.25">
      <c r="A1488" s="59"/>
      <c r="B1488" s="59"/>
      <c r="C1488" s="59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15"/>
      <c r="P1488" s="15"/>
      <c r="Q1488" s="15"/>
      <c r="R1488" s="15"/>
      <c r="S1488" s="54"/>
    </row>
    <row r="1489" spans="1:19" ht="11.1" customHeight="1" x14ac:dyDescent="0.25">
      <c r="A1489" s="55"/>
      <c r="B1489" s="225" t="s">
        <v>117</v>
      </c>
      <c r="C1489" s="226"/>
      <c r="D1489" s="56" t="s">
        <v>28</v>
      </c>
      <c r="E1489" s="57" t="s">
        <v>47</v>
      </c>
      <c r="F1489" s="57" t="s">
        <v>48</v>
      </c>
      <c r="G1489" s="57" t="s">
        <v>49</v>
      </c>
      <c r="H1489" s="57" t="s">
        <v>50</v>
      </c>
      <c r="I1489" s="57" t="s">
        <v>51</v>
      </c>
      <c r="J1489" s="57" t="s">
        <v>52</v>
      </c>
      <c r="K1489" s="57" t="s">
        <v>53</v>
      </c>
      <c r="L1489" s="57" t="s">
        <v>54</v>
      </c>
      <c r="M1489" s="57" t="s">
        <v>55</v>
      </c>
      <c r="N1489" s="57" t="s">
        <v>56</v>
      </c>
      <c r="O1489" s="57" t="s">
        <v>57</v>
      </c>
      <c r="P1489" s="57" t="s">
        <v>58</v>
      </c>
      <c r="Q1489" s="15"/>
      <c r="R1489" s="57" t="s">
        <v>41</v>
      </c>
      <c r="S1489" s="58"/>
    </row>
    <row r="1490" spans="1:19" ht="11.1" customHeight="1" x14ac:dyDescent="0.25">
      <c r="A1490" s="59"/>
      <c r="B1490" s="227"/>
      <c r="C1490" s="228"/>
      <c r="D1490" s="56" t="s">
        <v>42</v>
      </c>
      <c r="E1490" s="60"/>
      <c r="F1490" s="60"/>
      <c r="G1490" s="60">
        <v>100</v>
      </c>
      <c r="H1490" s="60">
        <v>100</v>
      </c>
      <c r="I1490" s="60">
        <v>100</v>
      </c>
      <c r="J1490" s="60">
        <v>100</v>
      </c>
      <c r="K1490" s="60">
        <v>90</v>
      </c>
      <c r="L1490" s="60">
        <v>90</v>
      </c>
      <c r="M1490" s="60">
        <v>50</v>
      </c>
      <c r="N1490" s="60">
        <v>50</v>
      </c>
      <c r="O1490" s="60">
        <v>50</v>
      </c>
      <c r="P1490" s="60">
        <v>90</v>
      </c>
      <c r="Q1490" s="15"/>
      <c r="R1490" s="60">
        <f>AVERAGE(E1490:P1490)</f>
        <v>82</v>
      </c>
      <c r="S1490" s="61" t="s">
        <v>43</v>
      </c>
    </row>
    <row r="1491" spans="1:19" ht="11.1" customHeight="1" x14ac:dyDescent="0.25">
      <c r="A1491" s="59"/>
      <c r="B1491" s="229"/>
      <c r="C1491" s="230"/>
      <c r="D1491" s="56" t="s">
        <v>44</v>
      </c>
      <c r="E1491" s="62" t="s">
        <v>45</v>
      </c>
      <c r="F1491" s="62" t="s">
        <v>45</v>
      </c>
      <c r="G1491" s="62"/>
      <c r="H1491" s="62"/>
      <c r="I1491" s="62"/>
      <c r="J1491" s="63"/>
      <c r="K1491" s="63"/>
      <c r="L1491" s="63"/>
      <c r="M1491" s="63"/>
      <c r="N1491" s="63"/>
      <c r="O1491" s="63"/>
      <c r="P1491" s="63"/>
      <c r="Q1491" s="64"/>
      <c r="R1491" s="60">
        <f>AVERAGE(E1490:J1490)</f>
        <v>100</v>
      </c>
      <c r="S1491" s="61" t="s">
        <v>46</v>
      </c>
    </row>
    <row r="1492" spans="1:19" ht="11.1" customHeight="1" x14ac:dyDescent="0.25">
      <c r="A1492" s="59"/>
      <c r="B1492" s="52"/>
      <c r="C1492" s="15"/>
      <c r="D1492" s="66"/>
      <c r="E1492" s="66"/>
      <c r="F1492" s="66"/>
      <c r="G1492" s="61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6"/>
      <c r="S1492" s="54"/>
    </row>
    <row r="1493" spans="1:19" ht="11.1" customHeight="1" x14ac:dyDescent="0.25">
      <c r="A1493" s="55"/>
      <c r="B1493" s="225" t="s">
        <v>118</v>
      </c>
      <c r="C1493" s="226"/>
      <c r="D1493" s="56" t="s">
        <v>28</v>
      </c>
      <c r="E1493" s="57" t="s">
        <v>60</v>
      </c>
      <c r="F1493" s="57" t="s">
        <v>61</v>
      </c>
      <c r="G1493" s="57" t="s">
        <v>62</v>
      </c>
      <c r="H1493" s="57" t="s">
        <v>63</v>
      </c>
      <c r="I1493" s="57" t="s">
        <v>64</v>
      </c>
      <c r="J1493" s="57" t="s">
        <v>65</v>
      </c>
      <c r="K1493" s="57" t="s">
        <v>66</v>
      </c>
      <c r="L1493" s="57" t="s">
        <v>67</v>
      </c>
      <c r="M1493" s="57" t="s">
        <v>68</v>
      </c>
      <c r="N1493" s="57" t="s">
        <v>56</v>
      </c>
      <c r="O1493" s="57" t="s">
        <v>69</v>
      </c>
      <c r="P1493" s="57" t="s">
        <v>70</v>
      </c>
      <c r="Q1493" s="15"/>
      <c r="R1493" s="57" t="s">
        <v>41</v>
      </c>
      <c r="S1493" s="58"/>
    </row>
    <row r="1494" spans="1:19" ht="11.1" customHeight="1" x14ac:dyDescent="0.25">
      <c r="A1494" s="59"/>
      <c r="B1494" s="227"/>
      <c r="C1494" s="228"/>
      <c r="D1494" s="56" t="s">
        <v>42</v>
      </c>
      <c r="E1494" s="60"/>
      <c r="F1494" s="60"/>
      <c r="G1494" s="60"/>
      <c r="H1494" s="60">
        <v>90</v>
      </c>
      <c r="I1494" s="60">
        <v>60</v>
      </c>
      <c r="J1494" s="60">
        <v>80</v>
      </c>
      <c r="K1494" s="60">
        <v>80</v>
      </c>
      <c r="L1494" s="60">
        <v>50</v>
      </c>
      <c r="M1494" s="60">
        <v>60</v>
      </c>
      <c r="N1494" s="60"/>
      <c r="O1494" s="60">
        <v>60</v>
      </c>
      <c r="P1494" s="60"/>
      <c r="Q1494" s="15"/>
      <c r="R1494" s="60">
        <f>AVERAGE(E1494:P1494)</f>
        <v>68.571428571428569</v>
      </c>
      <c r="S1494" s="61" t="s">
        <v>43</v>
      </c>
    </row>
    <row r="1495" spans="1:19" ht="11.1" customHeight="1" x14ac:dyDescent="0.25">
      <c r="A1495" s="59"/>
      <c r="B1495" s="229"/>
      <c r="C1495" s="230"/>
      <c r="D1495" s="56" t="s">
        <v>44</v>
      </c>
      <c r="E1495" s="62" t="s">
        <v>45</v>
      </c>
      <c r="F1495" s="62" t="s">
        <v>45</v>
      </c>
      <c r="G1495" s="62" t="s">
        <v>45</v>
      </c>
      <c r="H1495" s="62"/>
      <c r="I1495" s="62"/>
      <c r="J1495" s="63"/>
      <c r="K1495" s="63"/>
      <c r="L1495" s="63"/>
      <c r="M1495" s="63"/>
      <c r="N1495" s="63" t="s">
        <v>59</v>
      </c>
      <c r="O1495" s="63"/>
      <c r="P1495" s="63" t="s">
        <v>45</v>
      </c>
      <c r="Q1495" s="64"/>
      <c r="R1495" s="60">
        <f>AVERAGE(E1494:J1494)</f>
        <v>76.666666666666671</v>
      </c>
      <c r="S1495" s="61" t="s">
        <v>46</v>
      </c>
    </row>
    <row r="1496" spans="1:19" ht="11.1" customHeight="1" x14ac:dyDescent="0.25">
      <c r="A1496" s="59"/>
      <c r="B1496" s="55"/>
      <c r="C1496" s="59"/>
      <c r="D1496" s="59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59"/>
      <c r="R1496" s="59"/>
      <c r="S1496" s="59"/>
    </row>
    <row r="1497" spans="1:19" ht="11.1" customHeight="1" x14ac:dyDescent="0.25">
      <c r="A1497" s="55"/>
      <c r="B1497" s="225" t="s">
        <v>119</v>
      </c>
      <c r="C1497" s="226"/>
      <c r="D1497" s="56" t="s">
        <v>28</v>
      </c>
      <c r="E1497" s="57" t="s">
        <v>71</v>
      </c>
      <c r="F1497" s="57" t="s">
        <v>72</v>
      </c>
      <c r="G1497" s="57" t="s">
        <v>73</v>
      </c>
      <c r="H1497" s="57" t="s">
        <v>74</v>
      </c>
      <c r="I1497" s="57" t="s">
        <v>75</v>
      </c>
      <c r="J1497" s="57" t="s">
        <v>76</v>
      </c>
      <c r="K1497" s="57" t="s">
        <v>77</v>
      </c>
      <c r="L1497" s="57" t="s">
        <v>78</v>
      </c>
      <c r="M1497" s="57" t="s">
        <v>79</v>
      </c>
      <c r="N1497" s="57" t="s">
        <v>80</v>
      </c>
      <c r="O1497" s="57" t="s">
        <v>81</v>
      </c>
      <c r="P1497" s="57" t="s">
        <v>82</v>
      </c>
      <c r="Q1497" s="15"/>
      <c r="R1497" s="57" t="s">
        <v>41</v>
      </c>
      <c r="S1497" s="58"/>
    </row>
    <row r="1498" spans="1:19" ht="11.1" customHeight="1" x14ac:dyDescent="0.25">
      <c r="A1498" s="59"/>
      <c r="B1498" s="227"/>
      <c r="C1498" s="228"/>
      <c r="D1498" s="56" t="s">
        <v>42</v>
      </c>
      <c r="E1498" s="60">
        <v>70</v>
      </c>
      <c r="F1498" s="60"/>
      <c r="G1498" s="60">
        <v>60</v>
      </c>
      <c r="H1498" s="60">
        <v>40</v>
      </c>
      <c r="I1498" s="60">
        <v>40</v>
      </c>
      <c r="J1498" s="60">
        <v>40</v>
      </c>
      <c r="K1498" s="60">
        <v>50</v>
      </c>
      <c r="L1498" s="60">
        <v>50</v>
      </c>
      <c r="M1498" s="60">
        <v>50</v>
      </c>
      <c r="N1498" s="60">
        <v>55</v>
      </c>
      <c r="O1498" s="60">
        <v>55</v>
      </c>
      <c r="P1498" s="60">
        <v>65</v>
      </c>
      <c r="Q1498" s="15"/>
      <c r="R1498" s="60">
        <f>AVERAGE(E1498:P1498)</f>
        <v>52.272727272727273</v>
      </c>
      <c r="S1498" s="61" t="s">
        <v>43</v>
      </c>
    </row>
    <row r="1499" spans="1:19" ht="11.1" customHeight="1" x14ac:dyDescent="0.25">
      <c r="A1499" s="59"/>
      <c r="B1499" s="229"/>
      <c r="C1499" s="230"/>
      <c r="D1499" s="56" t="s">
        <v>44</v>
      </c>
      <c r="E1499" s="62"/>
      <c r="F1499" s="62" t="s">
        <v>45</v>
      </c>
      <c r="G1499" s="62"/>
      <c r="H1499" s="62"/>
      <c r="I1499" s="62"/>
      <c r="J1499" s="63" t="s">
        <v>83</v>
      </c>
      <c r="K1499" s="63" t="s">
        <v>289</v>
      </c>
      <c r="L1499" s="63" t="s">
        <v>289</v>
      </c>
      <c r="M1499" s="63" t="s">
        <v>289</v>
      </c>
      <c r="N1499" s="63" t="s">
        <v>83</v>
      </c>
      <c r="O1499" s="63" t="s">
        <v>83</v>
      </c>
      <c r="P1499" s="63" t="s">
        <v>83</v>
      </c>
      <c r="Q1499" s="64"/>
      <c r="R1499" s="60">
        <f>AVERAGE(E1498:J1498)</f>
        <v>50</v>
      </c>
      <c r="S1499" s="61" t="s">
        <v>46</v>
      </c>
    </row>
    <row r="1500" spans="1:19" ht="11.1" customHeight="1" x14ac:dyDescent="0.25">
      <c r="A1500" s="59"/>
      <c r="B1500" s="55"/>
      <c r="C1500" s="59"/>
      <c r="D1500" s="59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59"/>
      <c r="R1500" s="59"/>
      <c r="S1500" s="59"/>
    </row>
    <row r="1501" spans="1:19" ht="11.1" customHeight="1" x14ac:dyDescent="0.25">
      <c r="A1501" s="55"/>
      <c r="B1501" s="225" t="s">
        <v>122</v>
      </c>
      <c r="C1501" s="226"/>
      <c r="D1501" s="56" t="s">
        <v>28</v>
      </c>
      <c r="E1501" s="57" t="s">
        <v>85</v>
      </c>
      <c r="F1501" s="57" t="s">
        <v>86</v>
      </c>
      <c r="G1501" s="57" t="s">
        <v>87</v>
      </c>
      <c r="H1501" s="57" t="s">
        <v>88</v>
      </c>
      <c r="I1501" s="57" t="s">
        <v>89</v>
      </c>
      <c r="J1501" s="57" t="s">
        <v>90</v>
      </c>
      <c r="K1501" s="57" t="s">
        <v>91</v>
      </c>
      <c r="L1501" s="57" t="s">
        <v>92</v>
      </c>
      <c r="M1501" s="57" t="s">
        <v>93</v>
      </c>
      <c r="N1501" s="57" t="s">
        <v>94</v>
      </c>
      <c r="O1501" s="57" t="s">
        <v>95</v>
      </c>
      <c r="P1501" s="57" t="s">
        <v>96</v>
      </c>
      <c r="Q1501" s="15"/>
      <c r="R1501" s="57" t="s">
        <v>41</v>
      </c>
      <c r="S1501" s="58"/>
    </row>
    <row r="1502" spans="1:19" ht="11.1" customHeight="1" x14ac:dyDescent="0.25">
      <c r="A1502" s="59"/>
      <c r="B1502" s="227"/>
      <c r="C1502" s="228"/>
      <c r="D1502" s="56" t="s">
        <v>42</v>
      </c>
      <c r="E1502" s="60"/>
      <c r="F1502" s="60"/>
      <c r="G1502" s="60"/>
      <c r="H1502" s="60">
        <v>100</v>
      </c>
      <c r="I1502" s="60">
        <v>60</v>
      </c>
      <c r="J1502" s="60">
        <v>60</v>
      </c>
      <c r="K1502" s="60">
        <v>60</v>
      </c>
      <c r="L1502" s="60">
        <v>40</v>
      </c>
      <c r="M1502" s="60" t="s">
        <v>16</v>
      </c>
      <c r="N1502" s="60"/>
      <c r="O1502" s="60">
        <v>50</v>
      </c>
      <c r="P1502" s="60"/>
      <c r="Q1502" s="15"/>
      <c r="R1502" s="60">
        <f>AVERAGE(E1502:P1502)</f>
        <v>61.666666666666664</v>
      </c>
      <c r="S1502" s="61" t="s">
        <v>43</v>
      </c>
    </row>
    <row r="1503" spans="1:19" ht="11.1" customHeight="1" x14ac:dyDescent="0.25">
      <c r="A1503" s="59"/>
      <c r="B1503" s="229"/>
      <c r="C1503" s="230"/>
      <c r="D1503" s="56" t="s">
        <v>44</v>
      </c>
      <c r="E1503" s="62" t="s">
        <v>45</v>
      </c>
      <c r="F1503" s="62" t="s">
        <v>45</v>
      </c>
      <c r="G1503" s="62" t="s">
        <v>45</v>
      </c>
      <c r="H1503" s="62" t="s">
        <v>121</v>
      </c>
      <c r="I1503" s="62" t="s">
        <v>121</v>
      </c>
      <c r="J1503" s="63" t="s">
        <v>121</v>
      </c>
      <c r="K1503" s="63" t="s">
        <v>121</v>
      </c>
      <c r="L1503" s="63" t="s">
        <v>121</v>
      </c>
      <c r="M1503" s="63" t="s">
        <v>16</v>
      </c>
      <c r="N1503" s="63" t="s">
        <v>59</v>
      </c>
      <c r="O1503" s="63"/>
      <c r="P1503" s="63" t="s">
        <v>45</v>
      </c>
      <c r="Q1503" s="64"/>
      <c r="R1503" s="60">
        <f>AVERAGE(E1502:J1502)</f>
        <v>73.333333333333329</v>
      </c>
      <c r="S1503" s="61" t="s">
        <v>46</v>
      </c>
    </row>
    <row r="1504" spans="1:19" ht="11.1" customHeight="1" x14ac:dyDescent="0.25">
      <c r="A1504" s="59"/>
      <c r="B1504" s="15"/>
      <c r="C1504" s="15"/>
      <c r="D1504" s="15"/>
      <c r="E1504" s="15"/>
      <c r="F1504" s="15"/>
      <c r="G1504" s="161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</row>
    <row r="1505" spans="1:19" ht="11.1" customHeight="1" x14ac:dyDescent="0.25">
      <c r="A1505" s="55"/>
      <c r="B1505" s="225" t="s">
        <v>128</v>
      </c>
      <c r="C1505" s="226"/>
      <c r="D1505" s="56" t="s">
        <v>28</v>
      </c>
      <c r="E1505" s="57" t="s">
        <v>124</v>
      </c>
      <c r="F1505" s="57" t="s">
        <v>125</v>
      </c>
      <c r="G1505" s="57" t="s">
        <v>126</v>
      </c>
      <c r="H1505" s="57" t="s">
        <v>127</v>
      </c>
      <c r="I1505" s="57" t="s">
        <v>129</v>
      </c>
      <c r="J1505" s="57" t="s">
        <v>130</v>
      </c>
      <c r="K1505" s="57" t="s">
        <v>131</v>
      </c>
      <c r="L1505" s="57" t="s">
        <v>132</v>
      </c>
      <c r="M1505" s="57" t="s">
        <v>133</v>
      </c>
      <c r="N1505" s="57" t="s">
        <v>134</v>
      </c>
      <c r="O1505" s="57" t="s">
        <v>135</v>
      </c>
      <c r="P1505" s="57" t="s">
        <v>136</v>
      </c>
      <c r="Q1505" s="15"/>
      <c r="R1505" s="57" t="s">
        <v>41</v>
      </c>
      <c r="S1505" s="58"/>
    </row>
    <row r="1506" spans="1:19" ht="11.1" customHeight="1" x14ac:dyDescent="0.25">
      <c r="A1506" s="59"/>
      <c r="B1506" s="227"/>
      <c r="C1506" s="228"/>
      <c r="D1506" s="56" t="s">
        <v>42</v>
      </c>
      <c r="E1506" s="60"/>
      <c r="F1506" s="60"/>
      <c r="G1506" s="60"/>
      <c r="H1506" s="60">
        <v>45</v>
      </c>
      <c r="I1506" s="60">
        <v>50</v>
      </c>
      <c r="J1506" s="60">
        <v>45</v>
      </c>
      <c r="K1506" s="60">
        <v>45</v>
      </c>
      <c r="L1506" s="60">
        <v>55</v>
      </c>
      <c r="M1506" s="60">
        <v>30</v>
      </c>
      <c r="N1506" s="60">
        <v>35</v>
      </c>
      <c r="O1506" s="60">
        <v>40</v>
      </c>
      <c r="P1506" s="60">
        <v>45</v>
      </c>
      <c r="Q1506" s="15"/>
      <c r="R1506" s="60">
        <f>AVERAGE(E1506:P1506)</f>
        <v>43.333333333333336</v>
      </c>
      <c r="S1506" s="61" t="s">
        <v>43</v>
      </c>
    </row>
    <row r="1507" spans="1:19" ht="11.1" customHeight="1" x14ac:dyDescent="0.25">
      <c r="A1507" s="59"/>
      <c r="B1507" s="229"/>
      <c r="C1507" s="230"/>
      <c r="D1507" s="56" t="s">
        <v>44</v>
      </c>
      <c r="E1507" s="63" t="s">
        <v>45</v>
      </c>
      <c r="F1507" s="63" t="s">
        <v>45</v>
      </c>
      <c r="G1507" s="63" t="s">
        <v>45</v>
      </c>
      <c r="H1507" s="62" t="s">
        <v>331</v>
      </c>
      <c r="I1507" s="63" t="s">
        <v>121</v>
      </c>
      <c r="J1507" s="63" t="s">
        <v>121</v>
      </c>
      <c r="K1507" s="62" t="s">
        <v>121</v>
      </c>
      <c r="L1507" s="62" t="s">
        <v>83</v>
      </c>
      <c r="M1507" s="62" t="s">
        <v>83</v>
      </c>
      <c r="N1507" s="63" t="s">
        <v>83</v>
      </c>
      <c r="O1507" s="63" t="s">
        <v>16</v>
      </c>
      <c r="P1507" s="63" t="s">
        <v>16</v>
      </c>
      <c r="Q1507" s="64"/>
      <c r="R1507" s="60">
        <f>AVERAGE(E1506:J1506)</f>
        <v>46.666666666666664</v>
      </c>
      <c r="S1507" s="61" t="s">
        <v>46</v>
      </c>
    </row>
    <row r="1508" spans="1:19" ht="11.1" customHeight="1" x14ac:dyDescent="0.25">
      <c r="A1508" s="59"/>
      <c r="B1508" s="15"/>
      <c r="C1508" s="15"/>
      <c r="D1508" s="15"/>
      <c r="E1508" s="15"/>
      <c r="F1508" s="15"/>
      <c r="G1508" s="161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</row>
    <row r="1509" spans="1:19" ht="11.1" customHeight="1" x14ac:dyDescent="0.25">
      <c r="A1509" s="55"/>
      <c r="B1509" s="225" t="s">
        <v>295</v>
      </c>
      <c r="C1509" s="226"/>
      <c r="D1509" s="56" t="s">
        <v>28</v>
      </c>
      <c r="E1509" s="57" t="s">
        <v>296</v>
      </c>
      <c r="F1509" s="57" t="s">
        <v>297</v>
      </c>
      <c r="G1509" s="57" t="s">
        <v>298</v>
      </c>
      <c r="H1509" s="57" t="s">
        <v>299</v>
      </c>
      <c r="I1509" s="57" t="s">
        <v>300</v>
      </c>
      <c r="J1509" s="57" t="s">
        <v>301</v>
      </c>
      <c r="K1509" s="57" t="s">
        <v>302</v>
      </c>
      <c r="L1509" s="57" t="s">
        <v>303</v>
      </c>
      <c r="M1509" s="57" t="s">
        <v>304</v>
      </c>
      <c r="N1509" s="57" t="s">
        <v>305</v>
      </c>
      <c r="O1509" s="57" t="s">
        <v>306</v>
      </c>
      <c r="P1509" s="57" t="s">
        <v>307</v>
      </c>
      <c r="Q1509" s="15"/>
      <c r="R1509" s="57" t="s">
        <v>41</v>
      </c>
      <c r="S1509" s="58"/>
    </row>
    <row r="1510" spans="1:19" ht="11.1" customHeight="1" x14ac:dyDescent="0.25">
      <c r="A1510" s="59"/>
      <c r="B1510" s="227"/>
      <c r="C1510" s="228"/>
      <c r="D1510" s="56" t="s">
        <v>42</v>
      </c>
      <c r="E1510" s="60">
        <v>20</v>
      </c>
      <c r="F1510" s="60">
        <v>45</v>
      </c>
      <c r="G1510" s="60">
        <v>40</v>
      </c>
      <c r="H1510" s="60">
        <v>40</v>
      </c>
      <c r="I1510" s="60">
        <v>40</v>
      </c>
      <c r="J1510" s="60">
        <v>40</v>
      </c>
      <c r="K1510" s="60">
        <v>40</v>
      </c>
      <c r="L1510" s="60">
        <v>40</v>
      </c>
      <c r="M1510" s="60">
        <v>40</v>
      </c>
      <c r="N1510" s="60">
        <v>35</v>
      </c>
      <c r="O1510" s="60">
        <v>40</v>
      </c>
      <c r="P1510" s="60">
        <v>45</v>
      </c>
      <c r="Q1510" s="15"/>
      <c r="R1510" s="60">
        <f>AVERAGE(E1510:P1510)</f>
        <v>38.75</v>
      </c>
      <c r="S1510" s="61" t="s">
        <v>43</v>
      </c>
    </row>
    <row r="1511" spans="1:19" ht="11.1" customHeight="1" x14ac:dyDescent="0.25">
      <c r="A1511" s="59"/>
      <c r="B1511" s="229"/>
      <c r="C1511" s="230"/>
      <c r="D1511" s="56" t="s">
        <v>44</v>
      </c>
      <c r="E1511" s="62" t="s">
        <v>121</v>
      </c>
      <c r="F1511" s="62" t="s">
        <v>121</v>
      </c>
      <c r="G1511" s="62" t="s">
        <v>121</v>
      </c>
      <c r="H1511" s="62" t="s">
        <v>121</v>
      </c>
      <c r="I1511" s="62" t="s">
        <v>121</v>
      </c>
      <c r="J1511" s="63" t="s">
        <v>121</v>
      </c>
      <c r="K1511" s="62" t="s">
        <v>121</v>
      </c>
      <c r="L1511" s="62" t="s">
        <v>121</v>
      </c>
      <c r="M1511" s="62" t="s">
        <v>121</v>
      </c>
      <c r="N1511" s="62" t="s">
        <v>121</v>
      </c>
      <c r="O1511" s="62" t="s">
        <v>121</v>
      </c>
      <c r="P1511" s="62" t="s">
        <v>121</v>
      </c>
      <c r="Q1511" s="64"/>
      <c r="R1511" s="60">
        <f>AVERAGE(E1510:J1510)</f>
        <v>37.5</v>
      </c>
      <c r="S1511" s="61" t="s">
        <v>46</v>
      </c>
    </row>
    <row r="1512" spans="1:19" s="178" customFormat="1" ht="11.1" customHeight="1" x14ac:dyDescent="0.25">
      <c r="A1512" s="59"/>
      <c r="B1512" s="15"/>
      <c r="C1512" s="15"/>
      <c r="D1512" s="15"/>
      <c r="E1512" s="15"/>
      <c r="F1512" s="15"/>
      <c r="G1512" s="161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</row>
    <row r="1513" spans="1:19" s="178" customFormat="1" ht="11.1" customHeight="1" x14ac:dyDescent="0.25">
      <c r="A1513" s="59"/>
      <c r="B1513" s="231" t="s">
        <v>408</v>
      </c>
      <c r="C1513" s="231"/>
      <c r="D1513" s="56" t="s">
        <v>28</v>
      </c>
      <c r="E1513" s="57" t="s">
        <v>411</v>
      </c>
      <c r="F1513" s="57" t="s">
        <v>412</v>
      </c>
      <c r="G1513" s="57" t="s">
        <v>413</v>
      </c>
      <c r="H1513" s="57" t="s">
        <v>414</v>
      </c>
      <c r="I1513" s="57" t="s">
        <v>415</v>
      </c>
      <c r="J1513" s="57" t="s">
        <v>416</v>
      </c>
      <c r="K1513" s="57" t="s">
        <v>417</v>
      </c>
      <c r="L1513" s="57" t="s">
        <v>418</v>
      </c>
      <c r="M1513" s="57" t="s">
        <v>419</v>
      </c>
      <c r="N1513" s="57" t="s">
        <v>420</v>
      </c>
      <c r="O1513" s="57" t="s">
        <v>421</v>
      </c>
      <c r="P1513" s="57" t="s">
        <v>422</v>
      </c>
      <c r="Q1513" s="15"/>
      <c r="R1513" s="150" t="s">
        <v>41</v>
      </c>
      <c r="S1513" s="58"/>
    </row>
    <row r="1514" spans="1:19" s="178" customFormat="1" ht="11.1" customHeight="1" x14ac:dyDescent="0.25">
      <c r="A1514" s="59"/>
      <c r="B1514" s="231"/>
      <c r="C1514" s="231"/>
      <c r="D1514" s="56" t="s">
        <v>42</v>
      </c>
      <c r="E1514" s="60">
        <v>40</v>
      </c>
      <c r="F1514" s="60">
        <v>40</v>
      </c>
      <c r="G1514" s="60">
        <v>25</v>
      </c>
      <c r="H1514" s="60">
        <v>25</v>
      </c>
      <c r="I1514" s="60">
        <v>30</v>
      </c>
      <c r="J1514" s="60">
        <v>30</v>
      </c>
      <c r="K1514" s="60">
        <v>20</v>
      </c>
      <c r="L1514" s="60">
        <v>20</v>
      </c>
      <c r="M1514" s="60">
        <v>20</v>
      </c>
      <c r="N1514" s="60">
        <v>20</v>
      </c>
      <c r="O1514" s="60">
        <v>30</v>
      </c>
      <c r="P1514" s="60">
        <v>30</v>
      </c>
      <c r="Q1514" s="15"/>
      <c r="R1514" s="60">
        <f>AVERAGE(E1514:P1514)</f>
        <v>27.5</v>
      </c>
      <c r="S1514" s="61" t="s">
        <v>43</v>
      </c>
    </row>
    <row r="1515" spans="1:19" s="178" customFormat="1" ht="11.1" customHeight="1" x14ac:dyDescent="0.25">
      <c r="A1515" s="59"/>
      <c r="B1515" s="231"/>
      <c r="C1515" s="231"/>
      <c r="D1515" s="56" t="s">
        <v>44</v>
      </c>
      <c r="E1515" s="62" t="s">
        <v>83</v>
      </c>
      <c r="F1515" s="62" t="s">
        <v>83</v>
      </c>
      <c r="G1515" s="62" t="s">
        <v>83</v>
      </c>
      <c r="H1515" s="62" t="s">
        <v>83</v>
      </c>
      <c r="I1515" s="62" t="s">
        <v>83</v>
      </c>
      <c r="J1515" s="63" t="s">
        <v>83</v>
      </c>
      <c r="K1515" s="62" t="s">
        <v>144</v>
      </c>
      <c r="L1515" s="62" t="s">
        <v>144</v>
      </c>
      <c r="M1515" s="62" t="s">
        <v>121</v>
      </c>
      <c r="N1515" s="62" t="s">
        <v>121</v>
      </c>
      <c r="O1515" s="62" t="s">
        <v>83</v>
      </c>
      <c r="P1515" s="62" t="s">
        <v>83</v>
      </c>
      <c r="Q1515" s="64"/>
      <c r="R1515" s="60">
        <f>AVERAGE(E1514:J1514)</f>
        <v>31.666666666666668</v>
      </c>
      <c r="S1515" s="61" t="s">
        <v>46</v>
      </c>
    </row>
    <row r="1516" spans="1:19" s="185" customFormat="1" ht="11.1" customHeight="1" x14ac:dyDescent="0.25">
      <c r="A1516" s="59"/>
      <c r="B1516" s="184"/>
      <c r="C1516" s="184"/>
      <c r="D1516" s="59"/>
      <c r="E1516" s="82"/>
      <c r="F1516" s="82"/>
      <c r="G1516" s="82"/>
      <c r="H1516" s="82"/>
      <c r="I1516" s="82"/>
      <c r="J1516" s="83"/>
      <c r="K1516" s="82"/>
      <c r="L1516" s="82"/>
      <c r="M1516" s="82"/>
      <c r="N1516" s="82"/>
      <c r="O1516" s="82"/>
      <c r="P1516" s="82"/>
      <c r="Q1516" s="81"/>
      <c r="R1516" s="65"/>
      <c r="S1516" s="85"/>
    </row>
    <row r="1517" spans="1:19" s="183" customFormat="1" ht="11.1" customHeight="1" x14ac:dyDescent="0.25">
      <c r="A1517" s="59"/>
      <c r="B1517" s="225" t="s">
        <v>446</v>
      </c>
      <c r="C1517" s="226"/>
      <c r="D1517" s="56" t="s">
        <v>28</v>
      </c>
      <c r="E1517" s="57" t="s">
        <v>434</v>
      </c>
      <c r="F1517" s="57" t="s">
        <v>435</v>
      </c>
      <c r="G1517" s="57" t="s">
        <v>436</v>
      </c>
      <c r="H1517" s="57" t="s">
        <v>437</v>
      </c>
      <c r="I1517" s="57" t="s">
        <v>438</v>
      </c>
      <c r="J1517" s="57" t="s">
        <v>439</v>
      </c>
      <c r="K1517" s="57" t="s">
        <v>440</v>
      </c>
      <c r="L1517" s="57" t="s">
        <v>441</v>
      </c>
      <c r="M1517" s="57" t="s">
        <v>442</v>
      </c>
      <c r="N1517" s="57" t="s">
        <v>443</v>
      </c>
      <c r="O1517" s="57" t="s">
        <v>444</v>
      </c>
      <c r="P1517" s="57" t="s">
        <v>445</v>
      </c>
      <c r="Q1517" s="15"/>
      <c r="R1517" s="150" t="s">
        <v>41</v>
      </c>
      <c r="S1517" s="61"/>
    </row>
    <row r="1518" spans="1:19" s="183" customFormat="1" ht="11.1" customHeight="1" x14ac:dyDescent="0.25">
      <c r="A1518" s="59"/>
      <c r="B1518" s="227"/>
      <c r="C1518" s="228"/>
      <c r="D1518" s="56" t="s">
        <v>42</v>
      </c>
      <c r="E1518" s="60"/>
      <c r="F1518" s="60">
        <v>50</v>
      </c>
      <c r="G1518" s="60">
        <v>30</v>
      </c>
      <c r="H1518" s="60">
        <v>30</v>
      </c>
      <c r="I1518" s="60">
        <v>40</v>
      </c>
      <c r="J1518" s="60">
        <v>30</v>
      </c>
      <c r="K1518" s="60">
        <v>30</v>
      </c>
      <c r="L1518" s="60">
        <v>40</v>
      </c>
      <c r="M1518" s="60">
        <v>45</v>
      </c>
      <c r="N1518" s="60">
        <v>40</v>
      </c>
      <c r="O1518" s="60">
        <v>30</v>
      </c>
      <c r="P1518" s="60">
        <v>30</v>
      </c>
      <c r="Q1518" s="15"/>
      <c r="R1518" s="60">
        <f>AVERAGE(E1518:P1518)</f>
        <v>35.909090909090907</v>
      </c>
      <c r="S1518" s="61" t="s">
        <v>43</v>
      </c>
    </row>
    <row r="1519" spans="1:19" s="183" customFormat="1" ht="11.1" customHeight="1" x14ac:dyDescent="0.25">
      <c r="A1519" s="59"/>
      <c r="B1519" s="229"/>
      <c r="C1519" s="230"/>
      <c r="D1519" s="56" t="s">
        <v>44</v>
      </c>
      <c r="E1519" s="62" t="s">
        <v>45</v>
      </c>
      <c r="F1519" s="62" t="s">
        <v>121</v>
      </c>
      <c r="G1519" s="62" t="s">
        <v>83</v>
      </c>
      <c r="H1519" s="62" t="s">
        <v>83</v>
      </c>
      <c r="I1519" s="62" t="s">
        <v>121</v>
      </c>
      <c r="J1519" s="63" t="s">
        <v>83</v>
      </c>
      <c r="K1519" s="62" t="s">
        <v>121</v>
      </c>
      <c r="L1519" s="63" t="s">
        <v>121</v>
      </c>
      <c r="M1519" s="63" t="s">
        <v>121</v>
      </c>
      <c r="N1519" s="63" t="s">
        <v>423</v>
      </c>
      <c r="O1519" s="63" t="s">
        <v>83</v>
      </c>
      <c r="P1519" s="63" t="s">
        <v>83</v>
      </c>
      <c r="Q1519" s="64"/>
      <c r="R1519" s="60">
        <f>AVERAGE(E1518:J1518)</f>
        <v>36</v>
      </c>
      <c r="S1519" s="61" t="s">
        <v>46</v>
      </c>
    </row>
    <row r="1520" spans="1:19" s="185" customFormat="1" ht="11.1" customHeight="1" x14ac:dyDescent="0.25">
      <c r="A1520" s="59"/>
      <c r="B1520" s="189"/>
      <c r="C1520" s="189"/>
      <c r="D1520" s="59"/>
      <c r="E1520" s="82"/>
      <c r="F1520" s="82"/>
      <c r="G1520" s="82"/>
      <c r="H1520" s="82"/>
      <c r="I1520" s="82"/>
      <c r="J1520" s="83"/>
      <c r="K1520" s="82"/>
      <c r="L1520" s="83"/>
      <c r="M1520" s="83"/>
      <c r="N1520" s="83"/>
      <c r="O1520" s="83"/>
      <c r="P1520" s="83"/>
      <c r="Q1520" s="81"/>
      <c r="R1520" s="65"/>
      <c r="S1520" s="85"/>
    </row>
    <row r="1521" spans="1:19" s="188" customFormat="1" ht="11.1" customHeight="1" x14ac:dyDescent="0.25">
      <c r="A1521" s="59"/>
      <c r="B1521" s="225" t="s">
        <v>465</v>
      </c>
      <c r="C1521" s="226"/>
      <c r="D1521" s="56" t="s">
        <v>28</v>
      </c>
      <c r="E1521" s="57" t="s">
        <v>466</v>
      </c>
      <c r="F1521" s="57" t="s">
        <v>467</v>
      </c>
      <c r="G1521" s="57" t="s">
        <v>468</v>
      </c>
      <c r="H1521" s="57" t="s">
        <v>469</v>
      </c>
      <c r="I1521" s="57" t="s">
        <v>470</v>
      </c>
      <c r="J1521" s="57" t="s">
        <v>471</v>
      </c>
      <c r="K1521" s="57" t="s">
        <v>472</v>
      </c>
      <c r="L1521" s="57" t="s">
        <v>473</v>
      </c>
      <c r="M1521" s="57" t="s">
        <v>474</v>
      </c>
      <c r="N1521" s="57" t="s">
        <v>475</v>
      </c>
      <c r="O1521" s="57" t="s">
        <v>476</v>
      </c>
      <c r="P1521" s="57" t="s">
        <v>477</v>
      </c>
      <c r="Q1521" s="15"/>
      <c r="R1521" s="150" t="s">
        <v>41</v>
      </c>
      <c r="S1521" s="61"/>
    </row>
    <row r="1522" spans="1:19" s="188" customFormat="1" ht="11.1" customHeight="1" x14ac:dyDescent="0.25">
      <c r="A1522" s="59"/>
      <c r="B1522" s="227"/>
      <c r="C1522" s="228"/>
      <c r="D1522" s="56" t="s">
        <v>42</v>
      </c>
      <c r="E1522" s="60"/>
      <c r="F1522" s="60"/>
      <c r="G1522" s="60">
        <v>40</v>
      </c>
      <c r="H1522" s="60">
        <v>50</v>
      </c>
      <c r="I1522" s="60">
        <v>50</v>
      </c>
      <c r="J1522" s="60">
        <v>50</v>
      </c>
      <c r="K1522" s="60">
        <v>40</v>
      </c>
      <c r="L1522" s="60">
        <v>20</v>
      </c>
      <c r="M1522" s="60">
        <v>25</v>
      </c>
      <c r="N1522" s="60">
        <v>30</v>
      </c>
      <c r="O1522" s="60">
        <v>40</v>
      </c>
      <c r="P1522" s="60">
        <v>40</v>
      </c>
      <c r="Q1522" s="15"/>
      <c r="R1522" s="60">
        <f>AVERAGE(E1522:P1522)</f>
        <v>38.5</v>
      </c>
      <c r="S1522" s="61" t="s">
        <v>43</v>
      </c>
    </row>
    <row r="1523" spans="1:19" s="188" customFormat="1" ht="11.1" customHeight="1" x14ac:dyDescent="0.25">
      <c r="A1523" s="59"/>
      <c r="B1523" s="229"/>
      <c r="C1523" s="230"/>
      <c r="D1523" s="56" t="s">
        <v>44</v>
      </c>
      <c r="E1523" s="62" t="s">
        <v>45</v>
      </c>
      <c r="F1523" s="62" t="s">
        <v>45</v>
      </c>
      <c r="G1523" s="62" t="s">
        <v>483</v>
      </c>
      <c r="H1523" s="62" t="s">
        <v>289</v>
      </c>
      <c r="I1523" s="62" t="s">
        <v>293</v>
      </c>
      <c r="J1523" s="63" t="s">
        <v>83</v>
      </c>
      <c r="K1523" s="62" t="s">
        <v>83</v>
      </c>
      <c r="L1523" s="63" t="s">
        <v>293</v>
      </c>
      <c r="M1523" s="63" t="s">
        <v>83</v>
      </c>
      <c r="N1523" s="63" t="s">
        <v>484</v>
      </c>
      <c r="O1523" s="63" t="s">
        <v>83</v>
      </c>
      <c r="P1523" s="63" t="s">
        <v>484</v>
      </c>
      <c r="Q1523" s="64"/>
      <c r="R1523" s="60">
        <f>AVERAGE(E1522:J1522)</f>
        <v>47.5</v>
      </c>
      <c r="S1523" s="61" t="s">
        <v>46</v>
      </c>
    </row>
    <row r="1524" spans="1:19" s="185" customFormat="1" ht="11.1" customHeight="1" x14ac:dyDescent="0.25">
      <c r="A1524" s="59"/>
      <c r="B1524" s="184"/>
      <c r="C1524" s="184"/>
      <c r="D1524" s="59"/>
      <c r="E1524" s="82"/>
      <c r="F1524" s="82"/>
      <c r="G1524" s="82"/>
      <c r="H1524" s="82"/>
      <c r="I1524" s="82"/>
      <c r="J1524" s="83"/>
      <c r="K1524" s="82"/>
      <c r="L1524" s="82"/>
      <c r="M1524" s="82"/>
      <c r="N1524" s="82"/>
      <c r="O1524" s="82"/>
      <c r="P1524" s="82"/>
      <c r="Q1524" s="81"/>
      <c r="R1524" s="65"/>
      <c r="S1524" s="85"/>
    </row>
    <row r="1526" spans="1:19" ht="20.100000000000001" customHeight="1" x14ac:dyDescent="0.25">
      <c r="A1526" s="198" t="s">
        <v>365</v>
      </c>
      <c r="B1526" s="198"/>
      <c r="C1526" s="198"/>
      <c r="D1526" s="153"/>
      <c r="E1526" s="153"/>
      <c r="F1526" s="153"/>
      <c r="H1526" s="153"/>
      <c r="I1526" s="153"/>
      <c r="J1526" s="153"/>
      <c r="K1526" s="153"/>
      <c r="N1526" s="153"/>
      <c r="O1526" s="153"/>
      <c r="P1526" s="153"/>
      <c r="Q1526" s="153"/>
      <c r="R1526" s="153"/>
      <c r="S1526" s="153"/>
    </row>
    <row r="1527" spans="1:19" ht="15" customHeight="1" x14ac:dyDescent="0.25">
      <c r="A1527" s="215"/>
      <c r="B1527" s="215"/>
      <c r="C1527" s="153"/>
      <c r="D1527" s="14" t="s">
        <v>26</v>
      </c>
      <c r="E1527" s="153"/>
      <c r="F1527" s="153"/>
      <c r="H1527" s="153"/>
      <c r="I1527" s="153"/>
      <c r="J1527" s="153"/>
      <c r="K1527" s="153"/>
      <c r="N1527" s="153"/>
      <c r="O1527" s="153"/>
      <c r="P1527" s="153"/>
      <c r="Q1527" s="153"/>
      <c r="R1527" s="153"/>
      <c r="S1527" s="153"/>
    </row>
    <row r="1528" spans="1:19" ht="11.1" customHeight="1" x14ac:dyDescent="0.25">
      <c r="A1528" s="153"/>
      <c r="B1528" s="153"/>
      <c r="C1528" s="153"/>
      <c r="D1528" s="153"/>
      <c r="E1528" s="153"/>
      <c r="F1528" s="153"/>
      <c r="H1528" s="153"/>
      <c r="I1528" s="153"/>
      <c r="J1528" s="153"/>
      <c r="K1528" s="153"/>
      <c r="N1528" s="153"/>
      <c r="O1528" s="153"/>
      <c r="P1528" s="153"/>
      <c r="Q1528" s="153"/>
      <c r="R1528" s="153"/>
      <c r="S1528" s="153"/>
    </row>
    <row r="1529" spans="1:19" ht="11.1" customHeight="1" x14ac:dyDescent="0.25">
      <c r="A1529" s="55"/>
      <c r="B1529" s="225" t="s">
        <v>116</v>
      </c>
      <c r="C1529" s="226"/>
      <c r="D1529" s="56" t="s">
        <v>28</v>
      </c>
      <c r="E1529" s="57" t="s">
        <v>29</v>
      </c>
      <c r="F1529" s="57" t="s">
        <v>30</v>
      </c>
      <c r="G1529" s="57" t="s">
        <v>31</v>
      </c>
      <c r="H1529" s="57" t="s">
        <v>32</v>
      </c>
      <c r="I1529" s="57" t="s">
        <v>33</v>
      </c>
      <c r="J1529" s="57" t="s">
        <v>34</v>
      </c>
      <c r="K1529" s="57" t="s">
        <v>35</v>
      </c>
      <c r="L1529" s="57" t="s">
        <v>36</v>
      </c>
      <c r="M1529" s="57" t="s">
        <v>37</v>
      </c>
      <c r="N1529" s="57" t="s">
        <v>38</v>
      </c>
      <c r="O1529" s="57" t="s">
        <v>39</v>
      </c>
      <c r="P1529" s="57" t="s">
        <v>40</v>
      </c>
      <c r="Q1529" s="15"/>
      <c r="R1529" s="57" t="s">
        <v>41</v>
      </c>
      <c r="S1529" s="58"/>
    </row>
    <row r="1530" spans="1:19" ht="11.1" customHeight="1" x14ac:dyDescent="0.25">
      <c r="A1530" s="59"/>
      <c r="B1530" s="227"/>
      <c r="C1530" s="228"/>
      <c r="D1530" s="56" t="s">
        <v>42</v>
      </c>
      <c r="E1530" s="60"/>
      <c r="F1530" s="60"/>
      <c r="G1530" s="60">
        <v>55</v>
      </c>
      <c r="H1530" s="60">
        <v>50</v>
      </c>
      <c r="I1530" s="60">
        <v>60</v>
      </c>
      <c r="J1530" s="60">
        <v>50</v>
      </c>
      <c r="K1530" s="60">
        <v>70</v>
      </c>
      <c r="L1530" s="60">
        <v>60</v>
      </c>
      <c r="M1530" s="60">
        <v>50</v>
      </c>
      <c r="N1530" s="60">
        <v>50</v>
      </c>
      <c r="O1530" s="60">
        <v>70</v>
      </c>
      <c r="P1530" s="60">
        <v>80</v>
      </c>
      <c r="Q1530" s="15"/>
      <c r="R1530" s="60">
        <f>AVERAGE(E1530:P1530)</f>
        <v>59.5</v>
      </c>
      <c r="S1530" s="61" t="s">
        <v>43</v>
      </c>
    </row>
    <row r="1531" spans="1:19" ht="11.1" customHeight="1" x14ac:dyDescent="0.25">
      <c r="A1531" s="59"/>
      <c r="B1531" s="229"/>
      <c r="C1531" s="230"/>
      <c r="D1531" s="56" t="s">
        <v>44</v>
      </c>
      <c r="E1531" s="62"/>
      <c r="F1531" s="62"/>
      <c r="G1531" s="62"/>
      <c r="H1531" s="62"/>
      <c r="I1531" s="62"/>
      <c r="J1531" s="63"/>
      <c r="K1531" s="63"/>
      <c r="L1531" s="63"/>
      <c r="M1531" s="63"/>
      <c r="N1531" s="63"/>
      <c r="O1531" s="63"/>
      <c r="P1531" s="63"/>
      <c r="Q1531" s="64"/>
      <c r="R1531" s="60">
        <f>AVERAGE(E1530:J1530)</f>
        <v>53.75</v>
      </c>
      <c r="S1531" s="61" t="s">
        <v>46</v>
      </c>
    </row>
    <row r="1532" spans="1:19" ht="11.1" customHeight="1" x14ac:dyDescent="0.25">
      <c r="A1532" s="59"/>
      <c r="B1532" s="59"/>
      <c r="C1532" s="59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15"/>
      <c r="P1532" s="15"/>
      <c r="Q1532" s="15"/>
      <c r="R1532" s="15"/>
      <c r="S1532" s="54"/>
    </row>
    <row r="1533" spans="1:19" ht="11.1" customHeight="1" x14ac:dyDescent="0.25">
      <c r="A1533" s="55"/>
      <c r="B1533" s="225" t="s">
        <v>117</v>
      </c>
      <c r="C1533" s="226"/>
      <c r="D1533" s="56" t="s">
        <v>28</v>
      </c>
      <c r="E1533" s="57" t="s">
        <v>47</v>
      </c>
      <c r="F1533" s="57" t="s">
        <v>48</v>
      </c>
      <c r="G1533" s="57" t="s">
        <v>49</v>
      </c>
      <c r="H1533" s="57" t="s">
        <v>50</v>
      </c>
      <c r="I1533" s="57" t="s">
        <v>51</v>
      </c>
      <c r="J1533" s="57" t="s">
        <v>52</v>
      </c>
      <c r="K1533" s="57" t="s">
        <v>53</v>
      </c>
      <c r="L1533" s="57" t="s">
        <v>54</v>
      </c>
      <c r="M1533" s="57" t="s">
        <v>55</v>
      </c>
      <c r="N1533" s="57" t="s">
        <v>56</v>
      </c>
      <c r="O1533" s="57" t="s">
        <v>57</v>
      </c>
      <c r="P1533" s="57" t="s">
        <v>58</v>
      </c>
      <c r="Q1533" s="15"/>
      <c r="R1533" s="57" t="s">
        <v>41</v>
      </c>
      <c r="S1533" s="58"/>
    </row>
    <row r="1534" spans="1:19" ht="11.1" customHeight="1" x14ac:dyDescent="0.25">
      <c r="A1534" s="59"/>
      <c r="B1534" s="227"/>
      <c r="C1534" s="228"/>
      <c r="D1534" s="56" t="s">
        <v>42</v>
      </c>
      <c r="E1534" s="60">
        <v>45</v>
      </c>
      <c r="F1534" s="60">
        <v>50</v>
      </c>
      <c r="G1534" s="60">
        <v>45</v>
      </c>
      <c r="H1534" s="60">
        <v>90</v>
      </c>
      <c r="I1534" s="60">
        <v>0</v>
      </c>
      <c r="J1534" s="60">
        <v>0</v>
      </c>
      <c r="K1534" s="60">
        <v>0</v>
      </c>
      <c r="L1534" s="60">
        <v>10</v>
      </c>
      <c r="M1534" s="60">
        <v>15</v>
      </c>
      <c r="N1534" s="60">
        <v>60</v>
      </c>
      <c r="O1534" s="60">
        <v>60</v>
      </c>
      <c r="P1534" s="60"/>
      <c r="Q1534" s="15"/>
      <c r="R1534" s="60">
        <f>AVERAGE(E1534:P1534)</f>
        <v>34.090909090909093</v>
      </c>
      <c r="S1534" s="61" t="s">
        <v>43</v>
      </c>
    </row>
    <row r="1535" spans="1:19" ht="11.1" customHeight="1" x14ac:dyDescent="0.25">
      <c r="A1535" s="59"/>
      <c r="B1535" s="229"/>
      <c r="C1535" s="230"/>
      <c r="D1535" s="56" t="s">
        <v>44</v>
      </c>
      <c r="E1535" s="62"/>
      <c r="F1535" s="62"/>
      <c r="G1535" s="62"/>
      <c r="H1535" s="62"/>
      <c r="I1535" s="62"/>
      <c r="J1535" s="63"/>
      <c r="K1535" s="63"/>
      <c r="L1535" s="63"/>
      <c r="M1535" s="63"/>
      <c r="N1535" s="63"/>
      <c r="O1535" s="63"/>
      <c r="P1535" s="63" t="s">
        <v>45</v>
      </c>
      <c r="Q1535" s="64"/>
      <c r="R1535" s="60">
        <f>AVERAGE(E1534:J1534)</f>
        <v>38.333333333333336</v>
      </c>
      <c r="S1535" s="61" t="s">
        <v>46</v>
      </c>
    </row>
    <row r="1536" spans="1:19" ht="11.1" customHeight="1" x14ac:dyDescent="0.25">
      <c r="A1536" s="59"/>
      <c r="B1536" s="52"/>
      <c r="C1536" s="15"/>
      <c r="D1536" s="66"/>
      <c r="E1536" s="66"/>
      <c r="F1536" s="66"/>
      <c r="G1536" s="61"/>
      <c r="H1536" s="66"/>
      <c r="I1536" s="66"/>
      <c r="J1536" s="66"/>
      <c r="K1536" s="66"/>
      <c r="L1536" s="66"/>
      <c r="M1536" s="66"/>
      <c r="N1536" s="66"/>
      <c r="O1536" s="66"/>
      <c r="P1536" s="66"/>
      <c r="Q1536" s="66"/>
      <c r="R1536" s="66"/>
      <c r="S1536" s="54"/>
    </row>
    <row r="1537" spans="1:19" ht="11.1" customHeight="1" x14ac:dyDescent="0.25">
      <c r="A1537" s="55"/>
      <c r="B1537" s="225" t="s">
        <v>118</v>
      </c>
      <c r="C1537" s="226"/>
      <c r="D1537" s="56" t="s">
        <v>28</v>
      </c>
      <c r="E1537" s="57" t="s">
        <v>60</v>
      </c>
      <c r="F1537" s="57" t="s">
        <v>61</v>
      </c>
      <c r="G1537" s="57" t="s">
        <v>62</v>
      </c>
      <c r="H1537" s="57" t="s">
        <v>63</v>
      </c>
      <c r="I1537" s="57" t="s">
        <v>64</v>
      </c>
      <c r="J1537" s="57" t="s">
        <v>65</v>
      </c>
      <c r="K1537" s="57" t="s">
        <v>66</v>
      </c>
      <c r="L1537" s="57" t="s">
        <v>67</v>
      </c>
      <c r="M1537" s="57" t="s">
        <v>68</v>
      </c>
      <c r="N1537" s="57" t="s">
        <v>56</v>
      </c>
      <c r="O1537" s="57" t="s">
        <v>69</v>
      </c>
      <c r="P1537" s="57" t="s">
        <v>70</v>
      </c>
      <c r="Q1537" s="15"/>
      <c r="R1537" s="57" t="s">
        <v>41</v>
      </c>
      <c r="S1537" s="58"/>
    </row>
    <row r="1538" spans="1:19" ht="11.1" customHeight="1" x14ac:dyDescent="0.25">
      <c r="A1538" s="59"/>
      <c r="B1538" s="227"/>
      <c r="C1538" s="228"/>
      <c r="D1538" s="56" t="s">
        <v>42</v>
      </c>
      <c r="E1538" s="60">
        <v>25</v>
      </c>
      <c r="F1538" s="60">
        <v>30</v>
      </c>
      <c r="G1538" s="60">
        <v>30</v>
      </c>
      <c r="H1538" s="60" t="s">
        <v>16</v>
      </c>
      <c r="I1538" s="60">
        <v>10</v>
      </c>
      <c r="J1538" s="60">
        <v>25</v>
      </c>
      <c r="K1538" s="60">
        <v>15</v>
      </c>
      <c r="L1538" s="60">
        <v>40</v>
      </c>
      <c r="M1538" s="60">
        <v>20</v>
      </c>
      <c r="N1538" s="60">
        <v>50</v>
      </c>
      <c r="O1538" s="60">
        <v>50</v>
      </c>
      <c r="P1538" s="60">
        <v>40</v>
      </c>
      <c r="Q1538" s="15"/>
      <c r="R1538" s="60">
        <f>AVERAGE(E1538:P1538)</f>
        <v>30.454545454545453</v>
      </c>
      <c r="S1538" s="61" t="s">
        <v>43</v>
      </c>
    </row>
    <row r="1539" spans="1:19" ht="11.1" customHeight="1" x14ac:dyDescent="0.25">
      <c r="A1539" s="59"/>
      <c r="B1539" s="229"/>
      <c r="C1539" s="230"/>
      <c r="D1539" s="56" t="s">
        <v>44</v>
      </c>
      <c r="E1539" s="62"/>
      <c r="F1539" s="62"/>
      <c r="G1539" s="62"/>
      <c r="H1539" s="62"/>
      <c r="I1539" s="62"/>
      <c r="J1539" s="63"/>
      <c r="K1539" s="63"/>
      <c r="L1539" s="63"/>
      <c r="M1539" s="63"/>
      <c r="N1539" s="63"/>
      <c r="O1539" s="63"/>
      <c r="P1539" s="63"/>
      <c r="Q1539" s="64"/>
      <c r="R1539" s="60">
        <f>AVERAGE(E1538:J1538)</f>
        <v>24</v>
      </c>
      <c r="S1539" s="61" t="s">
        <v>46</v>
      </c>
    </row>
    <row r="1540" spans="1:19" ht="11.1" customHeight="1" x14ac:dyDescent="0.25">
      <c r="A1540" s="59"/>
      <c r="B1540" s="55"/>
      <c r="C1540" s="59"/>
      <c r="D1540" s="59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59"/>
      <c r="R1540" s="59"/>
      <c r="S1540" s="59"/>
    </row>
    <row r="1541" spans="1:19" ht="11.1" customHeight="1" x14ac:dyDescent="0.25">
      <c r="A1541" s="55"/>
      <c r="B1541" s="225" t="s">
        <v>119</v>
      </c>
      <c r="C1541" s="226"/>
      <c r="D1541" s="56" t="s">
        <v>28</v>
      </c>
      <c r="E1541" s="57" t="s">
        <v>71</v>
      </c>
      <c r="F1541" s="57" t="s">
        <v>72</v>
      </c>
      <c r="G1541" s="57" t="s">
        <v>73</v>
      </c>
      <c r="H1541" s="57" t="s">
        <v>74</v>
      </c>
      <c r="I1541" s="57" t="s">
        <v>75</v>
      </c>
      <c r="J1541" s="57" t="s">
        <v>76</v>
      </c>
      <c r="K1541" s="57" t="s">
        <v>77</v>
      </c>
      <c r="L1541" s="57" t="s">
        <v>78</v>
      </c>
      <c r="M1541" s="57" t="s">
        <v>79</v>
      </c>
      <c r="N1541" s="57" t="s">
        <v>80</v>
      </c>
      <c r="O1541" s="57" t="s">
        <v>81</v>
      </c>
      <c r="P1541" s="57" t="s">
        <v>82</v>
      </c>
      <c r="Q1541" s="15"/>
      <c r="R1541" s="57" t="s">
        <v>41</v>
      </c>
      <c r="S1541" s="58"/>
    </row>
    <row r="1542" spans="1:19" ht="11.1" customHeight="1" x14ac:dyDescent="0.25">
      <c r="A1542" s="59"/>
      <c r="B1542" s="227"/>
      <c r="C1542" s="228"/>
      <c r="D1542" s="56" t="s">
        <v>42</v>
      </c>
      <c r="E1542" s="60">
        <v>50</v>
      </c>
      <c r="F1542" s="60">
        <v>40</v>
      </c>
      <c r="G1542" s="60">
        <v>15</v>
      </c>
      <c r="H1542" s="60">
        <v>70</v>
      </c>
      <c r="I1542" s="60">
        <v>0</v>
      </c>
      <c r="J1542" s="60">
        <v>20</v>
      </c>
      <c r="K1542" s="60">
        <v>10</v>
      </c>
      <c r="L1542" s="60">
        <v>10</v>
      </c>
      <c r="M1542" s="60">
        <v>30</v>
      </c>
      <c r="N1542" s="60">
        <v>40</v>
      </c>
      <c r="O1542" s="60">
        <v>80</v>
      </c>
      <c r="P1542" s="60">
        <v>60</v>
      </c>
      <c r="Q1542" s="15"/>
      <c r="R1542" s="60">
        <f>AVERAGE(E1542:P1542)</f>
        <v>35.416666666666664</v>
      </c>
      <c r="S1542" s="61" t="s">
        <v>43</v>
      </c>
    </row>
    <row r="1543" spans="1:19" ht="11.1" customHeight="1" x14ac:dyDescent="0.25">
      <c r="A1543" s="59"/>
      <c r="B1543" s="229"/>
      <c r="C1543" s="230"/>
      <c r="D1543" s="56" t="s">
        <v>44</v>
      </c>
      <c r="E1543" s="62"/>
      <c r="F1543" s="62"/>
      <c r="G1543" s="62"/>
      <c r="H1543" s="62"/>
      <c r="I1543" s="63" t="s">
        <v>98</v>
      </c>
      <c r="J1543" s="63" t="s">
        <v>98</v>
      </c>
      <c r="K1543" s="63" t="s">
        <v>98</v>
      </c>
      <c r="L1543" s="63" t="s">
        <v>98</v>
      </c>
      <c r="M1543" s="63" t="s">
        <v>98</v>
      </c>
      <c r="N1543" s="63" t="s">
        <v>98</v>
      </c>
      <c r="O1543" s="63" t="s">
        <v>16</v>
      </c>
      <c r="P1543" s="63" t="s">
        <v>98</v>
      </c>
      <c r="Q1543" s="64"/>
      <c r="R1543" s="60">
        <f>AVERAGE(E1542:J1542)</f>
        <v>32.5</v>
      </c>
      <c r="S1543" s="61" t="s">
        <v>46</v>
      </c>
    </row>
    <row r="1544" spans="1:19" ht="11.1" customHeight="1" x14ac:dyDescent="0.25">
      <c r="A1544" s="59"/>
      <c r="B1544" s="55"/>
      <c r="C1544" s="59"/>
      <c r="D1544" s="59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59"/>
      <c r="R1544" s="59"/>
      <c r="S1544" s="59"/>
    </row>
    <row r="1545" spans="1:19" ht="11.1" customHeight="1" x14ac:dyDescent="0.25">
      <c r="A1545" s="55"/>
      <c r="B1545" s="225" t="s">
        <v>122</v>
      </c>
      <c r="C1545" s="226"/>
      <c r="D1545" s="56" t="s">
        <v>28</v>
      </c>
      <c r="E1545" s="57" t="s">
        <v>85</v>
      </c>
      <c r="F1545" s="57" t="s">
        <v>86</v>
      </c>
      <c r="G1545" s="57" t="s">
        <v>87</v>
      </c>
      <c r="H1545" s="57" t="s">
        <v>88</v>
      </c>
      <c r="I1545" s="57" t="s">
        <v>89</v>
      </c>
      <c r="J1545" s="57" t="s">
        <v>90</v>
      </c>
      <c r="K1545" s="57" t="s">
        <v>91</v>
      </c>
      <c r="L1545" s="57" t="s">
        <v>92</v>
      </c>
      <c r="M1545" s="57" t="s">
        <v>93</v>
      </c>
      <c r="N1545" s="57" t="s">
        <v>94</v>
      </c>
      <c r="O1545" s="57" t="s">
        <v>95</v>
      </c>
      <c r="P1545" s="57" t="s">
        <v>96</v>
      </c>
      <c r="Q1545" s="15"/>
      <c r="R1545" s="57" t="s">
        <v>41</v>
      </c>
      <c r="S1545" s="58"/>
    </row>
    <row r="1546" spans="1:19" ht="11.1" customHeight="1" x14ac:dyDescent="0.25">
      <c r="A1546" s="59"/>
      <c r="B1546" s="227"/>
      <c r="C1546" s="228"/>
      <c r="D1546" s="56" t="s">
        <v>42</v>
      </c>
      <c r="E1546" s="60">
        <v>60</v>
      </c>
      <c r="F1546" s="60">
        <v>70</v>
      </c>
      <c r="G1546" s="60">
        <v>70</v>
      </c>
      <c r="H1546" s="60">
        <v>30</v>
      </c>
      <c r="I1546" s="60">
        <v>100</v>
      </c>
      <c r="J1546" s="60">
        <v>70</v>
      </c>
      <c r="K1546" s="60">
        <v>60</v>
      </c>
      <c r="L1546" s="60">
        <v>60</v>
      </c>
      <c r="M1546" s="60">
        <v>60</v>
      </c>
      <c r="N1546" s="60">
        <v>60</v>
      </c>
      <c r="O1546" s="60">
        <v>60</v>
      </c>
      <c r="P1546" s="60">
        <v>35</v>
      </c>
      <c r="Q1546" s="15"/>
      <c r="R1546" s="60">
        <f>AVERAGE(E1546:P1546)</f>
        <v>61.25</v>
      </c>
      <c r="S1546" s="61" t="s">
        <v>43</v>
      </c>
    </row>
    <row r="1547" spans="1:19" ht="11.1" customHeight="1" x14ac:dyDescent="0.25">
      <c r="A1547" s="59"/>
      <c r="B1547" s="229"/>
      <c r="C1547" s="230"/>
      <c r="D1547" s="56" t="s">
        <v>44</v>
      </c>
      <c r="E1547" s="62" t="s">
        <v>121</v>
      </c>
      <c r="F1547" s="62" t="s">
        <v>366</v>
      </c>
      <c r="G1547" s="62" t="s">
        <v>121</v>
      </c>
      <c r="H1547" s="62" t="s">
        <v>170</v>
      </c>
      <c r="I1547" s="62" t="s">
        <v>16</v>
      </c>
      <c r="J1547" s="63" t="s">
        <v>121</v>
      </c>
      <c r="K1547" s="63" t="s">
        <v>149</v>
      </c>
      <c r="L1547" s="63" t="s">
        <v>83</v>
      </c>
      <c r="M1547" s="63" t="s">
        <v>83</v>
      </c>
      <c r="N1547" s="63" t="s">
        <v>83</v>
      </c>
      <c r="O1547" s="63" t="s">
        <v>149</v>
      </c>
      <c r="P1547" s="63" t="s">
        <v>83</v>
      </c>
      <c r="Q1547" s="64"/>
      <c r="R1547" s="60">
        <f>AVERAGE(E1546:J1546)</f>
        <v>66.666666666666671</v>
      </c>
      <c r="S1547" s="61" t="s">
        <v>46</v>
      </c>
    </row>
    <row r="1548" spans="1:19" ht="11.1" customHeight="1" x14ac:dyDescent="0.25">
      <c r="A1548" s="59"/>
      <c r="B1548" s="15"/>
      <c r="C1548" s="15"/>
      <c r="D1548" s="15"/>
      <c r="E1548" s="15"/>
      <c r="F1548" s="15"/>
      <c r="G1548" s="161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</row>
    <row r="1549" spans="1:19" ht="11.1" customHeight="1" x14ac:dyDescent="0.25">
      <c r="A1549" s="55"/>
      <c r="B1549" s="225" t="s">
        <v>128</v>
      </c>
      <c r="C1549" s="226"/>
      <c r="D1549" s="56" t="s">
        <v>28</v>
      </c>
      <c r="E1549" s="57" t="s">
        <v>124</v>
      </c>
      <c r="F1549" s="57" t="s">
        <v>125</v>
      </c>
      <c r="G1549" s="57" t="s">
        <v>126</v>
      </c>
      <c r="H1549" s="57" t="s">
        <v>127</v>
      </c>
      <c r="I1549" s="57" t="s">
        <v>129</v>
      </c>
      <c r="J1549" s="57" t="s">
        <v>130</v>
      </c>
      <c r="K1549" s="57" t="s">
        <v>131</v>
      </c>
      <c r="L1549" s="57" t="s">
        <v>132</v>
      </c>
      <c r="M1549" s="57" t="s">
        <v>133</v>
      </c>
      <c r="N1549" s="57" t="s">
        <v>134</v>
      </c>
      <c r="O1549" s="57" t="s">
        <v>135</v>
      </c>
      <c r="P1549" s="57" t="s">
        <v>136</v>
      </c>
      <c r="Q1549" s="15"/>
      <c r="R1549" s="57" t="s">
        <v>41</v>
      </c>
      <c r="S1549" s="58"/>
    </row>
    <row r="1550" spans="1:19" ht="11.1" customHeight="1" x14ac:dyDescent="0.25">
      <c r="A1550" s="59"/>
      <c r="B1550" s="227"/>
      <c r="C1550" s="228"/>
      <c r="D1550" s="56" t="s">
        <v>42</v>
      </c>
      <c r="E1550" s="60">
        <v>65</v>
      </c>
      <c r="F1550" s="62">
        <v>50</v>
      </c>
      <c r="G1550" s="60">
        <v>60</v>
      </c>
      <c r="H1550" s="60">
        <v>35</v>
      </c>
      <c r="I1550" s="60">
        <v>50</v>
      </c>
      <c r="J1550" s="60">
        <v>50</v>
      </c>
      <c r="K1550" s="60">
        <v>40</v>
      </c>
      <c r="L1550" s="60">
        <v>60</v>
      </c>
      <c r="M1550" s="60">
        <v>50</v>
      </c>
      <c r="N1550" s="60">
        <v>10</v>
      </c>
      <c r="O1550" s="60">
        <v>40</v>
      </c>
      <c r="P1550" s="60">
        <v>30</v>
      </c>
      <c r="Q1550" s="15"/>
      <c r="R1550" s="60">
        <f>AVERAGE(E1550:P1550)</f>
        <v>45</v>
      </c>
      <c r="S1550" s="61" t="s">
        <v>43</v>
      </c>
    </row>
    <row r="1551" spans="1:19" ht="11.1" customHeight="1" x14ac:dyDescent="0.25">
      <c r="A1551" s="59"/>
      <c r="B1551" s="229"/>
      <c r="C1551" s="230"/>
      <c r="D1551" s="56" t="s">
        <v>44</v>
      </c>
      <c r="E1551" s="62" t="s">
        <v>177</v>
      </c>
      <c r="F1551" s="62" t="s">
        <v>121</v>
      </c>
      <c r="G1551" s="62" t="s">
        <v>16</v>
      </c>
      <c r="H1551" s="62" t="s">
        <v>171</v>
      </c>
      <c r="I1551" s="63" t="s">
        <v>171</v>
      </c>
      <c r="J1551" s="63" t="s">
        <v>367</v>
      </c>
      <c r="K1551" s="62" t="s">
        <v>83</v>
      </c>
      <c r="L1551" s="62" t="s">
        <v>83</v>
      </c>
      <c r="M1551" s="62" t="s">
        <v>83</v>
      </c>
      <c r="N1551" s="63" t="s">
        <v>83</v>
      </c>
      <c r="O1551" s="63" t="s">
        <v>292</v>
      </c>
      <c r="P1551" s="63" t="s">
        <v>83</v>
      </c>
      <c r="Q1551" s="64"/>
      <c r="R1551" s="60">
        <f>AVERAGE(E1550:J1550)</f>
        <v>51.666666666666664</v>
      </c>
      <c r="S1551" s="61" t="s">
        <v>46</v>
      </c>
    </row>
    <row r="1552" spans="1:19" ht="11.1" customHeight="1" x14ac:dyDescent="0.25">
      <c r="A1552" s="59"/>
      <c r="B1552" s="15"/>
      <c r="C1552" s="15"/>
      <c r="D1552" s="15"/>
      <c r="E1552" s="15"/>
      <c r="F1552" s="15"/>
      <c r="G1552" s="161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</row>
    <row r="1553" spans="1:19" ht="11.1" customHeight="1" x14ac:dyDescent="0.25">
      <c r="A1553" s="55"/>
      <c r="B1553" s="225" t="s">
        <v>295</v>
      </c>
      <c r="C1553" s="226"/>
      <c r="D1553" s="56" t="s">
        <v>28</v>
      </c>
      <c r="E1553" s="57" t="s">
        <v>296</v>
      </c>
      <c r="F1553" s="57" t="s">
        <v>297</v>
      </c>
      <c r="G1553" s="57" t="s">
        <v>298</v>
      </c>
      <c r="H1553" s="57" t="s">
        <v>299</v>
      </c>
      <c r="I1553" s="57" t="s">
        <v>300</v>
      </c>
      <c r="J1553" s="57" t="s">
        <v>301</v>
      </c>
      <c r="K1553" s="57" t="s">
        <v>302</v>
      </c>
      <c r="L1553" s="57" t="s">
        <v>303</v>
      </c>
      <c r="M1553" s="57" t="s">
        <v>304</v>
      </c>
      <c r="N1553" s="57" t="s">
        <v>305</v>
      </c>
      <c r="O1553" s="57" t="s">
        <v>306</v>
      </c>
      <c r="P1553" s="57" t="s">
        <v>307</v>
      </c>
      <c r="Q1553" s="15"/>
      <c r="R1553" s="57" t="s">
        <v>41</v>
      </c>
      <c r="S1553" s="58"/>
    </row>
    <row r="1554" spans="1:19" ht="11.1" customHeight="1" x14ac:dyDescent="0.25">
      <c r="A1554" s="59"/>
      <c r="B1554" s="227"/>
      <c r="C1554" s="228"/>
      <c r="D1554" s="56" t="s">
        <v>42</v>
      </c>
      <c r="E1554" s="60">
        <v>50</v>
      </c>
      <c r="F1554" s="60">
        <v>50</v>
      </c>
      <c r="G1554" s="60">
        <v>60</v>
      </c>
      <c r="H1554" s="60">
        <v>50</v>
      </c>
      <c r="I1554" s="60">
        <v>45</v>
      </c>
      <c r="J1554" s="60">
        <v>40</v>
      </c>
      <c r="K1554" s="60">
        <v>15</v>
      </c>
      <c r="L1554" s="60">
        <v>50</v>
      </c>
      <c r="M1554" s="60">
        <v>60</v>
      </c>
      <c r="N1554" s="60">
        <v>20</v>
      </c>
      <c r="O1554" s="60">
        <v>50</v>
      </c>
      <c r="P1554" s="60">
        <v>40</v>
      </c>
      <c r="Q1554" s="15"/>
      <c r="R1554" s="60">
        <f>AVERAGE(E1554:P1554)</f>
        <v>44.166666666666664</v>
      </c>
      <c r="S1554" s="61" t="s">
        <v>43</v>
      </c>
    </row>
    <row r="1555" spans="1:19" ht="11.1" customHeight="1" x14ac:dyDescent="0.25">
      <c r="A1555" s="59"/>
      <c r="B1555" s="229"/>
      <c r="C1555" s="230"/>
      <c r="D1555" s="56" t="s">
        <v>44</v>
      </c>
      <c r="E1555" s="62" t="s">
        <v>121</v>
      </c>
      <c r="F1555" s="62" t="s">
        <v>121</v>
      </c>
      <c r="G1555" s="62" t="s">
        <v>121</v>
      </c>
      <c r="H1555" s="62" t="s">
        <v>121</v>
      </c>
      <c r="I1555" s="62" t="s">
        <v>83</v>
      </c>
      <c r="J1555" s="63" t="s">
        <v>83</v>
      </c>
      <c r="K1555" s="62" t="s">
        <v>83</v>
      </c>
      <c r="L1555" s="62" t="s">
        <v>83</v>
      </c>
      <c r="M1555" s="62" t="s">
        <v>83</v>
      </c>
      <c r="N1555" s="62" t="s">
        <v>98</v>
      </c>
      <c r="O1555" s="62" t="s">
        <v>83</v>
      </c>
      <c r="P1555" s="62" t="s">
        <v>121</v>
      </c>
      <c r="Q1555" s="64"/>
      <c r="R1555" s="60">
        <f>AVERAGE(E1554:J1554)</f>
        <v>49.166666666666664</v>
      </c>
      <c r="S1555" s="61" t="s">
        <v>46</v>
      </c>
    </row>
    <row r="1556" spans="1:19" s="178" customFormat="1" ht="11.1" customHeight="1" x14ac:dyDescent="0.25">
      <c r="A1556" s="59"/>
      <c r="B1556" s="15"/>
      <c r="C1556" s="15"/>
      <c r="D1556" s="15"/>
      <c r="E1556" s="15"/>
      <c r="F1556" s="15"/>
      <c r="G1556" s="161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</row>
    <row r="1557" spans="1:19" s="178" customFormat="1" ht="11.1" customHeight="1" x14ac:dyDescent="0.25">
      <c r="A1557" s="59"/>
      <c r="B1557" s="231" t="s">
        <v>408</v>
      </c>
      <c r="C1557" s="231"/>
      <c r="D1557" s="56" t="s">
        <v>28</v>
      </c>
      <c r="E1557" s="57" t="s">
        <v>411</v>
      </c>
      <c r="F1557" s="57" t="s">
        <v>412</v>
      </c>
      <c r="G1557" s="57" t="s">
        <v>413</v>
      </c>
      <c r="H1557" s="57" t="s">
        <v>414</v>
      </c>
      <c r="I1557" s="57" t="s">
        <v>415</v>
      </c>
      <c r="J1557" s="57" t="s">
        <v>416</v>
      </c>
      <c r="K1557" s="57" t="s">
        <v>417</v>
      </c>
      <c r="L1557" s="57" t="s">
        <v>418</v>
      </c>
      <c r="M1557" s="57" t="s">
        <v>419</v>
      </c>
      <c r="N1557" s="57" t="s">
        <v>420</v>
      </c>
      <c r="O1557" s="57" t="s">
        <v>421</v>
      </c>
      <c r="P1557" s="57" t="s">
        <v>422</v>
      </c>
      <c r="Q1557" s="15"/>
      <c r="R1557" s="150" t="s">
        <v>41</v>
      </c>
      <c r="S1557" s="58"/>
    </row>
    <row r="1558" spans="1:19" s="178" customFormat="1" ht="11.1" customHeight="1" x14ac:dyDescent="0.25">
      <c r="A1558" s="59"/>
      <c r="B1558" s="231"/>
      <c r="C1558" s="231"/>
      <c r="D1558" s="56" t="s">
        <v>42</v>
      </c>
      <c r="E1558" s="60">
        <v>60</v>
      </c>
      <c r="F1558" s="60">
        <v>45</v>
      </c>
      <c r="G1558" s="60">
        <v>60</v>
      </c>
      <c r="H1558" s="60">
        <v>45</v>
      </c>
      <c r="I1558" s="60">
        <v>40</v>
      </c>
      <c r="J1558" s="60">
        <v>40</v>
      </c>
      <c r="K1558" s="60">
        <v>25</v>
      </c>
      <c r="L1558" s="60">
        <v>45</v>
      </c>
      <c r="M1558" s="60">
        <v>40</v>
      </c>
      <c r="N1558" s="60">
        <v>45</v>
      </c>
      <c r="O1558" s="60">
        <v>45</v>
      </c>
      <c r="P1558" s="60">
        <v>30</v>
      </c>
      <c r="Q1558" s="15"/>
      <c r="R1558" s="60">
        <f>AVERAGE(E1558:P1558)</f>
        <v>43.333333333333336</v>
      </c>
      <c r="S1558" s="61" t="s">
        <v>43</v>
      </c>
    </row>
    <row r="1559" spans="1:19" s="178" customFormat="1" ht="11.1" customHeight="1" x14ac:dyDescent="0.25">
      <c r="A1559" s="59"/>
      <c r="B1559" s="231"/>
      <c r="C1559" s="231"/>
      <c r="D1559" s="56" t="s">
        <v>44</v>
      </c>
      <c r="E1559" s="62" t="s">
        <v>121</v>
      </c>
      <c r="F1559" s="62" t="s">
        <v>121</v>
      </c>
      <c r="G1559" s="62" t="s">
        <v>121</v>
      </c>
      <c r="H1559" s="62" t="s">
        <v>121</v>
      </c>
      <c r="I1559" s="62" t="s">
        <v>121</v>
      </c>
      <c r="J1559" s="63" t="s">
        <v>83</v>
      </c>
      <c r="K1559" s="62" t="s">
        <v>83</v>
      </c>
      <c r="L1559" s="62" t="s">
        <v>83</v>
      </c>
      <c r="M1559" s="62" t="s">
        <v>83</v>
      </c>
      <c r="N1559" s="62" t="s">
        <v>121</v>
      </c>
      <c r="O1559" s="62" t="s">
        <v>121</v>
      </c>
      <c r="P1559" s="62" t="s">
        <v>121</v>
      </c>
      <c r="Q1559" s="64"/>
      <c r="R1559" s="60">
        <f>AVERAGE(E1558:J1558)</f>
        <v>48.333333333333336</v>
      </c>
      <c r="S1559" s="61" t="s">
        <v>46</v>
      </c>
    </row>
    <row r="1560" spans="1:19" s="185" customFormat="1" ht="11.1" customHeight="1" x14ac:dyDescent="0.25">
      <c r="A1560" s="59"/>
      <c r="B1560" s="184"/>
      <c r="C1560" s="184"/>
      <c r="D1560" s="59"/>
      <c r="E1560" s="82"/>
      <c r="F1560" s="82"/>
      <c r="G1560" s="82"/>
      <c r="H1560" s="82"/>
      <c r="I1560" s="82"/>
      <c r="J1560" s="83"/>
      <c r="K1560" s="82"/>
      <c r="L1560" s="82"/>
      <c r="M1560" s="82"/>
      <c r="N1560" s="82"/>
      <c r="O1560" s="82"/>
      <c r="P1560" s="82"/>
      <c r="Q1560" s="81"/>
      <c r="R1560" s="65"/>
      <c r="S1560" s="85"/>
    </row>
    <row r="1561" spans="1:19" s="183" customFormat="1" ht="11.1" customHeight="1" x14ac:dyDescent="0.25">
      <c r="A1561" s="59"/>
      <c r="B1561" s="225" t="s">
        <v>446</v>
      </c>
      <c r="C1561" s="226"/>
      <c r="D1561" s="56" t="s">
        <v>28</v>
      </c>
      <c r="E1561" s="57" t="s">
        <v>434</v>
      </c>
      <c r="F1561" s="57" t="s">
        <v>435</v>
      </c>
      <c r="G1561" s="57" t="s">
        <v>436</v>
      </c>
      <c r="H1561" s="57" t="s">
        <v>437</v>
      </c>
      <c r="I1561" s="57" t="s">
        <v>438</v>
      </c>
      <c r="J1561" s="57" t="s">
        <v>439</v>
      </c>
      <c r="K1561" s="57" t="s">
        <v>440</v>
      </c>
      <c r="L1561" s="57" t="s">
        <v>441</v>
      </c>
      <c r="M1561" s="57" t="s">
        <v>442</v>
      </c>
      <c r="N1561" s="57" t="s">
        <v>443</v>
      </c>
      <c r="O1561" s="57" t="s">
        <v>444</v>
      </c>
      <c r="P1561" s="57" t="s">
        <v>445</v>
      </c>
      <c r="Q1561" s="15"/>
      <c r="R1561" s="150" t="s">
        <v>41</v>
      </c>
      <c r="S1561" s="61"/>
    </row>
    <row r="1562" spans="1:19" s="183" customFormat="1" ht="11.1" customHeight="1" x14ac:dyDescent="0.25">
      <c r="A1562" s="59"/>
      <c r="B1562" s="227"/>
      <c r="C1562" s="228"/>
      <c r="D1562" s="56" t="s">
        <v>42</v>
      </c>
      <c r="E1562" s="60"/>
      <c r="F1562" s="60">
        <v>50</v>
      </c>
      <c r="G1562" s="60">
        <v>30</v>
      </c>
      <c r="H1562" s="60">
        <v>50</v>
      </c>
      <c r="I1562" s="60">
        <v>50</v>
      </c>
      <c r="J1562" s="60">
        <v>40</v>
      </c>
      <c r="K1562" s="60">
        <v>45</v>
      </c>
      <c r="L1562" s="60">
        <v>45</v>
      </c>
      <c r="M1562" s="60">
        <v>45</v>
      </c>
      <c r="N1562" s="60">
        <v>45</v>
      </c>
      <c r="O1562" s="60">
        <v>40</v>
      </c>
      <c r="P1562" s="60">
        <v>40</v>
      </c>
      <c r="Q1562" s="15"/>
      <c r="R1562" s="60">
        <f>AVERAGE(E1562:P1562)</f>
        <v>43.636363636363633</v>
      </c>
      <c r="S1562" s="61" t="s">
        <v>43</v>
      </c>
    </row>
    <row r="1563" spans="1:19" s="183" customFormat="1" ht="11.1" customHeight="1" x14ac:dyDescent="0.25">
      <c r="A1563" s="59"/>
      <c r="B1563" s="229"/>
      <c r="C1563" s="230"/>
      <c r="D1563" s="56" t="s">
        <v>44</v>
      </c>
      <c r="E1563" s="62" t="s">
        <v>45</v>
      </c>
      <c r="F1563" s="62" t="s">
        <v>121</v>
      </c>
      <c r="G1563" s="62" t="s">
        <v>121</v>
      </c>
      <c r="H1563" s="62" t="s">
        <v>83</v>
      </c>
      <c r="I1563" s="62" t="s">
        <v>121</v>
      </c>
      <c r="J1563" s="63" t="s">
        <v>121</v>
      </c>
      <c r="K1563" s="62" t="s">
        <v>121</v>
      </c>
      <c r="L1563" s="63" t="s">
        <v>121</v>
      </c>
      <c r="M1563" s="63" t="s">
        <v>121</v>
      </c>
      <c r="N1563" s="63" t="s">
        <v>121</v>
      </c>
      <c r="O1563" s="63" t="s">
        <v>456</v>
      </c>
      <c r="P1563" s="63" t="s">
        <v>121</v>
      </c>
      <c r="Q1563" s="64"/>
      <c r="R1563" s="60">
        <f>AVERAGE(E1562:J1562)</f>
        <v>44</v>
      </c>
      <c r="S1563" s="61" t="s">
        <v>46</v>
      </c>
    </row>
    <row r="1564" spans="1:19" s="185" customFormat="1" ht="11.1" customHeight="1" x14ac:dyDescent="0.25">
      <c r="A1564" s="59"/>
      <c r="B1564" s="189"/>
      <c r="C1564" s="189"/>
      <c r="D1564" s="59"/>
      <c r="E1564" s="82"/>
      <c r="F1564" s="82"/>
      <c r="G1564" s="82"/>
      <c r="H1564" s="82"/>
      <c r="I1564" s="82"/>
      <c r="J1564" s="83"/>
      <c r="K1564" s="82"/>
      <c r="L1564" s="83"/>
      <c r="M1564" s="83"/>
      <c r="N1564" s="83"/>
      <c r="O1564" s="83"/>
      <c r="P1564" s="83"/>
      <c r="Q1564" s="81"/>
      <c r="R1564" s="65"/>
      <c r="S1564" s="85"/>
    </row>
    <row r="1565" spans="1:19" s="188" customFormat="1" ht="11.1" customHeight="1" x14ac:dyDescent="0.25">
      <c r="A1565" s="59"/>
      <c r="B1565" s="225" t="s">
        <v>465</v>
      </c>
      <c r="C1565" s="226"/>
      <c r="D1565" s="56" t="s">
        <v>28</v>
      </c>
      <c r="E1565" s="57" t="s">
        <v>466</v>
      </c>
      <c r="F1565" s="57" t="s">
        <v>467</v>
      </c>
      <c r="G1565" s="57" t="s">
        <v>468</v>
      </c>
      <c r="H1565" s="57" t="s">
        <v>469</v>
      </c>
      <c r="I1565" s="57" t="s">
        <v>470</v>
      </c>
      <c r="J1565" s="57" t="s">
        <v>471</v>
      </c>
      <c r="K1565" s="57" t="s">
        <v>472</v>
      </c>
      <c r="L1565" s="57" t="s">
        <v>473</v>
      </c>
      <c r="M1565" s="57" t="s">
        <v>474</v>
      </c>
      <c r="N1565" s="57" t="s">
        <v>475</v>
      </c>
      <c r="O1565" s="57" t="s">
        <v>476</v>
      </c>
      <c r="P1565" s="57" t="s">
        <v>477</v>
      </c>
      <c r="Q1565" s="15"/>
      <c r="R1565" s="150" t="s">
        <v>41</v>
      </c>
      <c r="S1565" s="61"/>
    </row>
    <row r="1566" spans="1:19" s="188" customFormat="1" ht="11.1" customHeight="1" x14ac:dyDescent="0.25">
      <c r="A1566" s="59"/>
      <c r="B1566" s="227"/>
      <c r="C1566" s="228"/>
      <c r="D1566" s="56" t="s">
        <v>42</v>
      </c>
      <c r="E1566" s="60">
        <v>30</v>
      </c>
      <c r="F1566" s="60"/>
      <c r="G1566" s="60">
        <v>40</v>
      </c>
      <c r="H1566" s="60">
        <v>60</v>
      </c>
      <c r="I1566" s="60">
        <v>60</v>
      </c>
      <c r="J1566" s="60">
        <v>60</v>
      </c>
      <c r="K1566" s="60">
        <v>20</v>
      </c>
      <c r="L1566" s="60">
        <v>40</v>
      </c>
      <c r="M1566" s="60">
        <v>40</v>
      </c>
      <c r="N1566" s="60"/>
      <c r="O1566" s="60"/>
      <c r="P1566" s="60"/>
      <c r="Q1566" s="15"/>
      <c r="R1566" s="60">
        <f>AVERAGE(E1566:P1566)</f>
        <v>43.75</v>
      </c>
      <c r="S1566" s="61" t="s">
        <v>43</v>
      </c>
    </row>
    <row r="1567" spans="1:19" s="188" customFormat="1" ht="11.1" customHeight="1" x14ac:dyDescent="0.25">
      <c r="A1567" s="59"/>
      <c r="B1567" s="229"/>
      <c r="C1567" s="230"/>
      <c r="D1567" s="56" t="s">
        <v>44</v>
      </c>
      <c r="E1567" s="62" t="s">
        <v>177</v>
      </c>
      <c r="F1567" s="62" t="s">
        <v>45</v>
      </c>
      <c r="G1567" s="62"/>
      <c r="H1567" s="62"/>
      <c r="I1567" s="62"/>
      <c r="J1567" s="63"/>
      <c r="K1567" s="62"/>
      <c r="L1567" s="63"/>
      <c r="M1567" s="63"/>
      <c r="N1567" s="63" t="s">
        <v>112</v>
      </c>
      <c r="O1567" s="63" t="s">
        <v>112</v>
      </c>
      <c r="P1567" s="63" t="s">
        <v>112</v>
      </c>
      <c r="Q1567" s="64"/>
      <c r="R1567" s="60">
        <f>AVERAGE(E1566:J1566)</f>
        <v>50</v>
      </c>
      <c r="S1567" s="61" t="s">
        <v>46</v>
      </c>
    </row>
    <row r="1568" spans="1:19" s="185" customFormat="1" ht="11.1" customHeight="1" x14ac:dyDescent="0.25">
      <c r="A1568" s="59"/>
      <c r="B1568" s="184"/>
      <c r="C1568" s="184"/>
      <c r="D1568" s="59"/>
      <c r="E1568" s="82"/>
      <c r="F1568" s="82"/>
      <c r="G1568" s="82"/>
      <c r="H1568" s="82"/>
      <c r="I1568" s="82"/>
      <c r="J1568" s="83"/>
      <c r="K1568" s="82"/>
      <c r="L1568" s="82"/>
      <c r="M1568" s="82"/>
      <c r="N1568" s="82"/>
      <c r="O1568" s="82"/>
      <c r="P1568" s="82"/>
      <c r="Q1568" s="81"/>
      <c r="R1568" s="65"/>
      <c r="S1568" s="85"/>
    </row>
    <row r="1570" spans="1:19" ht="20.100000000000001" customHeight="1" x14ac:dyDescent="0.25">
      <c r="A1570" s="198" t="s">
        <v>368</v>
      </c>
      <c r="B1570" s="198"/>
      <c r="C1570" s="198"/>
      <c r="D1570" s="153"/>
      <c r="E1570" s="153"/>
      <c r="F1570" s="153"/>
      <c r="H1570" s="153"/>
      <c r="I1570" s="153"/>
      <c r="J1570" s="153"/>
      <c r="K1570" s="153"/>
      <c r="N1570" s="153"/>
      <c r="O1570" s="153"/>
      <c r="P1570" s="153"/>
      <c r="Q1570" s="153"/>
      <c r="R1570" s="153"/>
      <c r="S1570" s="153"/>
    </row>
    <row r="1571" spans="1:19" ht="15" customHeight="1" x14ac:dyDescent="0.25">
      <c r="A1571" s="215"/>
      <c r="B1571" s="215"/>
      <c r="C1571" s="153"/>
      <c r="D1571" s="14" t="s">
        <v>26</v>
      </c>
      <c r="E1571" s="153"/>
      <c r="F1571" s="153"/>
      <c r="H1571" s="153"/>
      <c r="I1571" s="153"/>
      <c r="J1571" s="153"/>
      <c r="K1571" s="153"/>
      <c r="N1571" s="153"/>
      <c r="O1571" s="153"/>
      <c r="P1571" s="153"/>
      <c r="Q1571" s="153"/>
      <c r="R1571" s="153"/>
      <c r="S1571" s="153"/>
    </row>
    <row r="1572" spans="1:19" ht="11.1" customHeight="1" x14ac:dyDescent="0.25">
      <c r="A1572" s="153"/>
      <c r="B1572" s="153"/>
      <c r="C1572" s="153"/>
      <c r="D1572" s="153"/>
      <c r="E1572" s="153"/>
      <c r="F1572" s="153"/>
      <c r="H1572" s="153"/>
      <c r="I1572" s="153"/>
      <c r="J1572" s="153"/>
      <c r="K1572" s="153"/>
      <c r="N1572" s="153"/>
      <c r="O1572" s="153"/>
      <c r="P1572" s="153"/>
      <c r="Q1572" s="153"/>
      <c r="R1572" s="153"/>
      <c r="S1572" s="153"/>
    </row>
    <row r="1573" spans="1:19" ht="11.1" customHeight="1" x14ac:dyDescent="0.25">
      <c r="A1573" s="55"/>
      <c r="B1573" s="225" t="s">
        <v>116</v>
      </c>
      <c r="C1573" s="226"/>
      <c r="D1573" s="56" t="s">
        <v>28</v>
      </c>
      <c r="E1573" s="57" t="s">
        <v>29</v>
      </c>
      <c r="F1573" s="57" t="s">
        <v>30</v>
      </c>
      <c r="G1573" s="57" t="s">
        <v>31</v>
      </c>
      <c r="H1573" s="57" t="s">
        <v>32</v>
      </c>
      <c r="I1573" s="57" t="s">
        <v>33</v>
      </c>
      <c r="J1573" s="57" t="s">
        <v>34</v>
      </c>
      <c r="K1573" s="57" t="s">
        <v>35</v>
      </c>
      <c r="L1573" s="57" t="s">
        <v>36</v>
      </c>
      <c r="M1573" s="57" t="s">
        <v>37</v>
      </c>
      <c r="N1573" s="57" t="s">
        <v>38</v>
      </c>
      <c r="O1573" s="57" t="s">
        <v>39</v>
      </c>
      <c r="P1573" s="57" t="s">
        <v>40</v>
      </c>
      <c r="Q1573" s="15"/>
      <c r="R1573" s="57" t="s">
        <v>41</v>
      </c>
      <c r="S1573" s="58"/>
    </row>
    <row r="1574" spans="1:19" ht="11.1" customHeight="1" x14ac:dyDescent="0.25">
      <c r="A1574" s="59"/>
      <c r="B1574" s="227"/>
      <c r="C1574" s="228"/>
      <c r="D1574" s="56" t="s">
        <v>42</v>
      </c>
      <c r="E1574" s="60"/>
      <c r="F1574" s="60"/>
      <c r="G1574" s="60">
        <v>40</v>
      </c>
      <c r="H1574" s="60">
        <v>40</v>
      </c>
      <c r="I1574" s="60">
        <v>25</v>
      </c>
      <c r="J1574" s="60" t="s">
        <v>16</v>
      </c>
      <c r="K1574" s="60">
        <v>30</v>
      </c>
      <c r="L1574" s="60">
        <v>20</v>
      </c>
      <c r="M1574" s="60">
        <v>25</v>
      </c>
      <c r="N1574" s="60">
        <v>40</v>
      </c>
      <c r="O1574" s="60">
        <v>50</v>
      </c>
      <c r="P1574" s="60">
        <v>100</v>
      </c>
      <c r="Q1574" s="15"/>
      <c r="R1574" s="60">
        <f>AVERAGE(E1574:P1574)</f>
        <v>41.111111111111114</v>
      </c>
      <c r="S1574" s="61" t="s">
        <v>43</v>
      </c>
    </row>
    <row r="1575" spans="1:19" ht="11.1" customHeight="1" x14ac:dyDescent="0.25">
      <c r="A1575" s="59"/>
      <c r="B1575" s="229"/>
      <c r="C1575" s="230"/>
      <c r="D1575" s="56" t="s">
        <v>44</v>
      </c>
      <c r="E1575" s="62"/>
      <c r="F1575" s="62"/>
      <c r="G1575" s="62"/>
      <c r="H1575" s="62"/>
      <c r="I1575" s="62"/>
      <c r="J1575" s="63"/>
      <c r="K1575" s="63"/>
      <c r="L1575" s="63"/>
      <c r="M1575" s="63"/>
      <c r="N1575" s="63"/>
      <c r="O1575" s="63"/>
      <c r="P1575" s="63"/>
      <c r="Q1575" s="64"/>
      <c r="R1575" s="60">
        <f>AVERAGE(E1574:J1574)</f>
        <v>35</v>
      </c>
      <c r="S1575" s="61" t="s">
        <v>46</v>
      </c>
    </row>
    <row r="1576" spans="1:19" ht="11.1" customHeight="1" x14ac:dyDescent="0.25">
      <c r="A1576" s="59"/>
      <c r="B1576" s="59"/>
      <c r="C1576" s="59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15"/>
      <c r="P1576" s="15"/>
      <c r="Q1576" s="15"/>
      <c r="R1576" s="15"/>
      <c r="S1576" s="54"/>
    </row>
    <row r="1577" spans="1:19" ht="11.1" customHeight="1" x14ac:dyDescent="0.25">
      <c r="A1577" s="55"/>
      <c r="B1577" s="225" t="s">
        <v>117</v>
      </c>
      <c r="C1577" s="226"/>
      <c r="D1577" s="56" t="s">
        <v>28</v>
      </c>
      <c r="E1577" s="57" t="s">
        <v>47</v>
      </c>
      <c r="F1577" s="57" t="s">
        <v>48</v>
      </c>
      <c r="G1577" s="57" t="s">
        <v>49</v>
      </c>
      <c r="H1577" s="57" t="s">
        <v>50</v>
      </c>
      <c r="I1577" s="57" t="s">
        <v>51</v>
      </c>
      <c r="J1577" s="57" t="s">
        <v>52</v>
      </c>
      <c r="K1577" s="57" t="s">
        <v>53</v>
      </c>
      <c r="L1577" s="57" t="s">
        <v>54</v>
      </c>
      <c r="M1577" s="57" t="s">
        <v>55</v>
      </c>
      <c r="N1577" s="57" t="s">
        <v>56</v>
      </c>
      <c r="O1577" s="57" t="s">
        <v>57</v>
      </c>
      <c r="P1577" s="57" t="s">
        <v>58</v>
      </c>
      <c r="Q1577" s="15"/>
      <c r="R1577" s="57" t="s">
        <v>41</v>
      </c>
      <c r="S1577" s="58"/>
    </row>
    <row r="1578" spans="1:19" ht="11.1" customHeight="1" x14ac:dyDescent="0.25">
      <c r="A1578" s="59"/>
      <c r="B1578" s="227"/>
      <c r="C1578" s="228"/>
      <c r="D1578" s="56" t="s">
        <v>42</v>
      </c>
      <c r="E1578" s="60"/>
      <c r="F1578" s="60"/>
      <c r="G1578" s="60">
        <v>60</v>
      </c>
      <c r="H1578" s="60">
        <v>60</v>
      </c>
      <c r="I1578" s="60">
        <v>60</v>
      </c>
      <c r="J1578" s="60">
        <v>30</v>
      </c>
      <c r="K1578" s="60">
        <v>50</v>
      </c>
      <c r="L1578" s="60">
        <v>50</v>
      </c>
      <c r="M1578" s="60">
        <v>20</v>
      </c>
      <c r="N1578" s="60">
        <v>40</v>
      </c>
      <c r="O1578" s="60">
        <v>40</v>
      </c>
      <c r="P1578" s="60">
        <v>30</v>
      </c>
      <c r="Q1578" s="15"/>
      <c r="R1578" s="60">
        <f>AVERAGE(E1578:P1578)</f>
        <v>44</v>
      </c>
      <c r="S1578" s="61" t="s">
        <v>43</v>
      </c>
    </row>
    <row r="1579" spans="1:19" ht="11.1" customHeight="1" x14ac:dyDescent="0.25">
      <c r="A1579" s="59"/>
      <c r="B1579" s="229"/>
      <c r="C1579" s="230"/>
      <c r="D1579" s="56" t="s">
        <v>44</v>
      </c>
      <c r="E1579" s="62" t="s">
        <v>45</v>
      </c>
      <c r="F1579" s="62" t="s">
        <v>45</v>
      </c>
      <c r="G1579" s="62"/>
      <c r="H1579" s="62"/>
      <c r="I1579" s="62"/>
      <c r="J1579" s="63"/>
      <c r="K1579" s="63"/>
      <c r="L1579" s="63"/>
      <c r="M1579" s="63"/>
      <c r="N1579" s="63"/>
      <c r="O1579" s="63"/>
      <c r="P1579" s="63"/>
      <c r="Q1579" s="64"/>
      <c r="R1579" s="60">
        <f>AVERAGE(E1578:J1578)</f>
        <v>52.5</v>
      </c>
      <c r="S1579" s="61" t="s">
        <v>46</v>
      </c>
    </row>
    <row r="1580" spans="1:19" ht="11.1" customHeight="1" x14ac:dyDescent="0.25">
      <c r="A1580" s="59"/>
      <c r="B1580" s="52"/>
      <c r="C1580" s="15"/>
      <c r="D1580" s="66"/>
      <c r="E1580" s="66"/>
      <c r="F1580" s="66"/>
      <c r="G1580" s="61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66"/>
      <c r="S1580" s="54"/>
    </row>
    <row r="1581" spans="1:19" ht="11.1" customHeight="1" x14ac:dyDescent="0.25">
      <c r="A1581" s="55"/>
      <c r="B1581" s="225" t="s">
        <v>118</v>
      </c>
      <c r="C1581" s="226"/>
      <c r="D1581" s="56" t="s">
        <v>28</v>
      </c>
      <c r="E1581" s="57" t="s">
        <v>60</v>
      </c>
      <c r="F1581" s="57" t="s">
        <v>61</v>
      </c>
      <c r="G1581" s="57" t="s">
        <v>62</v>
      </c>
      <c r="H1581" s="57" t="s">
        <v>63</v>
      </c>
      <c r="I1581" s="57" t="s">
        <v>64</v>
      </c>
      <c r="J1581" s="57" t="s">
        <v>65</v>
      </c>
      <c r="K1581" s="57" t="s">
        <v>66</v>
      </c>
      <c r="L1581" s="57" t="s">
        <v>67</v>
      </c>
      <c r="M1581" s="57" t="s">
        <v>68</v>
      </c>
      <c r="N1581" s="57" t="s">
        <v>56</v>
      </c>
      <c r="O1581" s="57" t="s">
        <v>69</v>
      </c>
      <c r="P1581" s="57" t="s">
        <v>70</v>
      </c>
      <c r="Q1581" s="15"/>
      <c r="R1581" s="57" t="s">
        <v>41</v>
      </c>
      <c r="S1581" s="58"/>
    </row>
    <row r="1582" spans="1:19" ht="11.1" customHeight="1" x14ac:dyDescent="0.25">
      <c r="A1582" s="59"/>
      <c r="B1582" s="227"/>
      <c r="C1582" s="228"/>
      <c r="D1582" s="56" t="s">
        <v>42</v>
      </c>
      <c r="E1582" s="60">
        <v>60</v>
      </c>
      <c r="F1582" s="60">
        <v>195</v>
      </c>
      <c r="G1582" s="60">
        <v>100</v>
      </c>
      <c r="H1582" s="60">
        <v>50</v>
      </c>
      <c r="I1582" s="60">
        <v>40</v>
      </c>
      <c r="J1582" s="60">
        <v>45</v>
      </c>
      <c r="K1582" s="60">
        <v>40</v>
      </c>
      <c r="L1582" s="60">
        <v>30</v>
      </c>
      <c r="M1582" s="60">
        <v>30</v>
      </c>
      <c r="N1582" s="60">
        <v>45</v>
      </c>
      <c r="O1582" s="60">
        <v>80</v>
      </c>
      <c r="P1582" s="60"/>
      <c r="Q1582" s="15"/>
      <c r="R1582" s="60">
        <f>AVERAGE(E1582:P1582)</f>
        <v>65</v>
      </c>
      <c r="S1582" s="61" t="s">
        <v>43</v>
      </c>
    </row>
    <row r="1583" spans="1:19" ht="11.1" customHeight="1" x14ac:dyDescent="0.25">
      <c r="A1583" s="59"/>
      <c r="B1583" s="229"/>
      <c r="C1583" s="230"/>
      <c r="D1583" s="56" t="s">
        <v>44</v>
      </c>
      <c r="E1583" s="62"/>
      <c r="F1583" s="62"/>
      <c r="G1583" s="62"/>
      <c r="H1583" s="62"/>
      <c r="I1583" s="62"/>
      <c r="J1583" s="63"/>
      <c r="K1583" s="63"/>
      <c r="L1583" s="63"/>
      <c r="M1583" s="63"/>
      <c r="N1583" s="63"/>
      <c r="O1583" s="63"/>
      <c r="P1583" s="63" t="s">
        <v>45</v>
      </c>
      <c r="Q1583" s="64"/>
      <c r="R1583" s="60">
        <f>AVERAGE(E1582:J1582)</f>
        <v>81.666666666666671</v>
      </c>
      <c r="S1583" s="61" t="s">
        <v>46</v>
      </c>
    </row>
    <row r="1584" spans="1:19" ht="11.1" customHeight="1" x14ac:dyDescent="0.25">
      <c r="A1584" s="59"/>
      <c r="B1584" s="55"/>
      <c r="C1584" s="59"/>
      <c r="D1584" s="59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59"/>
      <c r="R1584" s="59"/>
      <c r="S1584" s="59"/>
    </row>
    <row r="1585" spans="1:19" ht="11.1" customHeight="1" x14ac:dyDescent="0.25">
      <c r="A1585" s="55"/>
      <c r="B1585" s="225" t="s">
        <v>119</v>
      </c>
      <c r="C1585" s="226"/>
      <c r="D1585" s="56" t="s">
        <v>28</v>
      </c>
      <c r="E1585" s="57" t="s">
        <v>71</v>
      </c>
      <c r="F1585" s="57" t="s">
        <v>72</v>
      </c>
      <c r="G1585" s="57" t="s">
        <v>73</v>
      </c>
      <c r="H1585" s="57" t="s">
        <v>74</v>
      </c>
      <c r="I1585" s="57" t="s">
        <v>75</v>
      </c>
      <c r="J1585" s="57" t="s">
        <v>76</v>
      </c>
      <c r="K1585" s="57" t="s">
        <v>77</v>
      </c>
      <c r="L1585" s="57" t="s">
        <v>78</v>
      </c>
      <c r="M1585" s="57" t="s">
        <v>79</v>
      </c>
      <c r="N1585" s="57" t="s">
        <v>80</v>
      </c>
      <c r="O1585" s="57" t="s">
        <v>81</v>
      </c>
      <c r="P1585" s="57" t="s">
        <v>82</v>
      </c>
      <c r="Q1585" s="15"/>
      <c r="R1585" s="57" t="s">
        <v>41</v>
      </c>
      <c r="S1585" s="58"/>
    </row>
    <row r="1586" spans="1:19" ht="11.1" customHeight="1" x14ac:dyDescent="0.25">
      <c r="A1586" s="59"/>
      <c r="B1586" s="227"/>
      <c r="C1586" s="228"/>
      <c r="D1586" s="56" t="s">
        <v>42</v>
      </c>
      <c r="E1586" s="60"/>
      <c r="F1586" s="60"/>
      <c r="G1586" s="60">
        <v>60</v>
      </c>
      <c r="H1586" s="60">
        <v>60</v>
      </c>
      <c r="I1586" s="60">
        <v>50</v>
      </c>
      <c r="J1586" s="60">
        <v>50</v>
      </c>
      <c r="K1586" s="60">
        <v>60</v>
      </c>
      <c r="L1586" s="60">
        <v>60</v>
      </c>
      <c r="M1586" s="60">
        <v>60</v>
      </c>
      <c r="N1586" s="60">
        <v>50</v>
      </c>
      <c r="O1586" s="60">
        <v>55</v>
      </c>
      <c r="P1586" s="60">
        <v>60</v>
      </c>
      <c r="Q1586" s="15"/>
      <c r="R1586" s="60">
        <f>AVERAGE(E1586:P1586)</f>
        <v>56.5</v>
      </c>
      <c r="S1586" s="61" t="s">
        <v>43</v>
      </c>
    </row>
    <row r="1587" spans="1:19" ht="11.1" customHeight="1" x14ac:dyDescent="0.25">
      <c r="A1587" s="59"/>
      <c r="B1587" s="229"/>
      <c r="C1587" s="230"/>
      <c r="D1587" s="56" t="s">
        <v>44</v>
      </c>
      <c r="E1587" s="63" t="s">
        <v>45</v>
      </c>
      <c r="F1587" s="63" t="s">
        <v>45</v>
      </c>
      <c r="G1587" s="62"/>
      <c r="H1587" s="62"/>
      <c r="I1587" s="62"/>
      <c r="J1587" s="63" t="s">
        <v>200</v>
      </c>
      <c r="K1587" s="63" t="s">
        <v>289</v>
      </c>
      <c r="L1587" s="63" t="s">
        <v>289</v>
      </c>
      <c r="M1587" s="63" t="s">
        <v>289</v>
      </c>
      <c r="N1587" s="63" t="s">
        <v>83</v>
      </c>
      <c r="O1587" s="63" t="s">
        <v>83</v>
      </c>
      <c r="P1587" s="63" t="s">
        <v>83</v>
      </c>
      <c r="Q1587" s="64"/>
      <c r="R1587" s="60">
        <f>AVERAGE(E1586:J1586)</f>
        <v>55</v>
      </c>
      <c r="S1587" s="61" t="s">
        <v>46</v>
      </c>
    </row>
    <row r="1588" spans="1:19" ht="11.1" customHeight="1" x14ac:dyDescent="0.25">
      <c r="A1588" s="59"/>
      <c r="B1588" s="55"/>
      <c r="C1588" s="59"/>
      <c r="D1588" s="59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59"/>
      <c r="R1588" s="59"/>
      <c r="S1588" s="59"/>
    </row>
    <row r="1589" spans="1:19" ht="11.1" customHeight="1" x14ac:dyDescent="0.25">
      <c r="A1589" s="55"/>
      <c r="B1589" s="225" t="s">
        <v>122</v>
      </c>
      <c r="C1589" s="226"/>
      <c r="D1589" s="56" t="s">
        <v>28</v>
      </c>
      <c r="E1589" s="57" t="s">
        <v>85</v>
      </c>
      <c r="F1589" s="57" t="s">
        <v>86</v>
      </c>
      <c r="G1589" s="57" t="s">
        <v>87</v>
      </c>
      <c r="H1589" s="57" t="s">
        <v>88</v>
      </c>
      <c r="I1589" s="57" t="s">
        <v>89</v>
      </c>
      <c r="J1589" s="57" t="s">
        <v>90</v>
      </c>
      <c r="K1589" s="57" t="s">
        <v>91</v>
      </c>
      <c r="L1589" s="57" t="s">
        <v>92</v>
      </c>
      <c r="M1589" s="57" t="s">
        <v>93</v>
      </c>
      <c r="N1589" s="57" t="s">
        <v>94</v>
      </c>
      <c r="O1589" s="57" t="s">
        <v>95</v>
      </c>
      <c r="P1589" s="57" t="s">
        <v>96</v>
      </c>
      <c r="Q1589" s="15"/>
      <c r="R1589" s="57" t="s">
        <v>41</v>
      </c>
      <c r="S1589" s="58"/>
    </row>
    <row r="1590" spans="1:19" ht="11.1" customHeight="1" x14ac:dyDescent="0.25">
      <c r="A1590" s="59"/>
      <c r="B1590" s="227"/>
      <c r="C1590" s="228"/>
      <c r="D1590" s="56" t="s">
        <v>42</v>
      </c>
      <c r="E1590" s="60" t="s">
        <v>16</v>
      </c>
      <c r="F1590" s="60"/>
      <c r="G1590" s="60">
        <v>50</v>
      </c>
      <c r="H1590" s="60">
        <v>40</v>
      </c>
      <c r="I1590" s="60">
        <v>55</v>
      </c>
      <c r="J1590" s="60">
        <v>60</v>
      </c>
      <c r="K1590" s="60">
        <v>50</v>
      </c>
      <c r="L1590" s="60">
        <v>45</v>
      </c>
      <c r="M1590" s="60">
        <v>50</v>
      </c>
      <c r="N1590" s="60" t="s">
        <v>16</v>
      </c>
      <c r="O1590" s="60" t="s">
        <v>16</v>
      </c>
      <c r="P1590" s="60" t="s">
        <v>16</v>
      </c>
      <c r="Q1590" s="15"/>
      <c r="R1590" s="60">
        <f>AVERAGE(E1590:P1590)</f>
        <v>50</v>
      </c>
      <c r="S1590" s="61" t="s">
        <v>43</v>
      </c>
    </row>
    <row r="1591" spans="1:19" ht="11.1" customHeight="1" x14ac:dyDescent="0.25">
      <c r="A1591" s="59"/>
      <c r="B1591" s="229"/>
      <c r="C1591" s="230"/>
      <c r="D1591" s="56" t="s">
        <v>44</v>
      </c>
      <c r="E1591" s="62" t="s">
        <v>16</v>
      </c>
      <c r="F1591" s="63" t="s">
        <v>45</v>
      </c>
      <c r="G1591" s="62" t="s">
        <v>177</v>
      </c>
      <c r="H1591" s="62" t="s">
        <v>121</v>
      </c>
      <c r="I1591" s="62" t="s">
        <v>177</v>
      </c>
      <c r="J1591" s="63" t="s">
        <v>177</v>
      </c>
      <c r="K1591" s="63" t="s">
        <v>121</v>
      </c>
      <c r="L1591" s="63" t="s">
        <v>121</v>
      </c>
      <c r="M1591" s="63" t="s">
        <v>121</v>
      </c>
      <c r="N1591" s="63" t="s">
        <v>16</v>
      </c>
      <c r="O1591" s="63" t="s">
        <v>16</v>
      </c>
      <c r="P1591" s="63" t="s">
        <v>16</v>
      </c>
      <c r="Q1591" s="64"/>
      <c r="R1591" s="60">
        <f>AVERAGE(E1590:J1590)</f>
        <v>51.25</v>
      </c>
      <c r="S1591" s="61" t="s">
        <v>46</v>
      </c>
    </row>
    <row r="1592" spans="1:19" ht="11.1" customHeight="1" x14ac:dyDescent="0.25">
      <c r="A1592" s="59"/>
      <c r="B1592" s="15"/>
      <c r="C1592" s="15"/>
      <c r="D1592" s="15"/>
      <c r="E1592" s="15"/>
      <c r="F1592" s="15"/>
      <c r="G1592" s="161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</row>
    <row r="1593" spans="1:19" ht="11.1" customHeight="1" x14ac:dyDescent="0.25">
      <c r="A1593" s="55"/>
      <c r="B1593" s="225" t="s">
        <v>128</v>
      </c>
      <c r="C1593" s="226"/>
      <c r="D1593" s="56" t="s">
        <v>28</v>
      </c>
      <c r="E1593" s="57" t="s">
        <v>124</v>
      </c>
      <c r="F1593" s="57" t="s">
        <v>125</v>
      </c>
      <c r="G1593" s="57" t="s">
        <v>126</v>
      </c>
      <c r="H1593" s="57" t="s">
        <v>127</v>
      </c>
      <c r="I1593" s="57" t="s">
        <v>129</v>
      </c>
      <c r="J1593" s="57" t="s">
        <v>130</v>
      </c>
      <c r="K1593" s="57" t="s">
        <v>131</v>
      </c>
      <c r="L1593" s="57" t="s">
        <v>132</v>
      </c>
      <c r="M1593" s="57" t="s">
        <v>133</v>
      </c>
      <c r="N1593" s="57" t="s">
        <v>134</v>
      </c>
      <c r="O1593" s="57" t="s">
        <v>135</v>
      </c>
      <c r="P1593" s="57" t="s">
        <v>136</v>
      </c>
      <c r="Q1593" s="15"/>
      <c r="R1593" s="57" t="s">
        <v>41</v>
      </c>
      <c r="S1593" s="58"/>
    </row>
    <row r="1594" spans="1:19" ht="11.1" customHeight="1" x14ac:dyDescent="0.25">
      <c r="A1594" s="59"/>
      <c r="B1594" s="227"/>
      <c r="C1594" s="228"/>
      <c r="D1594" s="56" t="s">
        <v>42</v>
      </c>
      <c r="E1594" s="60"/>
      <c r="F1594" s="60"/>
      <c r="G1594" s="60"/>
      <c r="H1594" s="60">
        <v>60</v>
      </c>
      <c r="I1594" s="60">
        <v>50</v>
      </c>
      <c r="J1594" s="60">
        <v>50</v>
      </c>
      <c r="K1594" s="60">
        <v>45</v>
      </c>
      <c r="L1594" s="60">
        <v>45</v>
      </c>
      <c r="M1594" s="60">
        <v>45</v>
      </c>
      <c r="N1594" s="60">
        <v>50</v>
      </c>
      <c r="O1594" s="60">
        <v>55</v>
      </c>
      <c r="P1594" s="60">
        <v>55</v>
      </c>
      <c r="Q1594" s="15"/>
      <c r="R1594" s="60">
        <f>AVERAGE(E1594:P1594)</f>
        <v>50.555555555555557</v>
      </c>
      <c r="S1594" s="61" t="s">
        <v>43</v>
      </c>
    </row>
    <row r="1595" spans="1:19" ht="11.1" customHeight="1" x14ac:dyDescent="0.25">
      <c r="A1595" s="59"/>
      <c r="B1595" s="229"/>
      <c r="C1595" s="230"/>
      <c r="D1595" s="56" t="s">
        <v>44</v>
      </c>
      <c r="E1595" s="63" t="s">
        <v>45</v>
      </c>
      <c r="F1595" s="63" t="s">
        <v>45</v>
      </c>
      <c r="G1595" s="63" t="s">
        <v>45</v>
      </c>
      <c r="H1595" s="62" t="s">
        <v>293</v>
      </c>
      <c r="I1595" s="63" t="s">
        <v>121</v>
      </c>
      <c r="J1595" s="63" t="s">
        <v>121</v>
      </c>
      <c r="K1595" s="62" t="s">
        <v>121</v>
      </c>
      <c r="L1595" s="62" t="s">
        <v>121</v>
      </c>
      <c r="M1595" s="62" t="s">
        <v>83</v>
      </c>
      <c r="N1595" s="63" t="s">
        <v>83</v>
      </c>
      <c r="O1595" s="63" t="s">
        <v>83</v>
      </c>
      <c r="P1595" s="63" t="s">
        <v>83</v>
      </c>
      <c r="Q1595" s="64"/>
      <c r="R1595" s="60">
        <f>AVERAGE(E1594:J1594)</f>
        <v>53.333333333333336</v>
      </c>
      <c r="S1595" s="61" t="s">
        <v>46</v>
      </c>
    </row>
    <row r="1596" spans="1:19" ht="11.1" customHeight="1" x14ac:dyDescent="0.25">
      <c r="A1596" s="59"/>
      <c r="B1596" s="15"/>
      <c r="C1596" s="15"/>
      <c r="D1596" s="15"/>
      <c r="E1596" s="15"/>
      <c r="F1596" s="15"/>
      <c r="G1596" s="161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</row>
    <row r="1597" spans="1:19" ht="11.1" customHeight="1" x14ac:dyDescent="0.25">
      <c r="A1597" s="55"/>
      <c r="B1597" s="225" t="s">
        <v>295</v>
      </c>
      <c r="C1597" s="226"/>
      <c r="D1597" s="56" t="s">
        <v>28</v>
      </c>
      <c r="E1597" s="57" t="s">
        <v>296</v>
      </c>
      <c r="F1597" s="57" t="s">
        <v>297</v>
      </c>
      <c r="G1597" s="57" t="s">
        <v>298</v>
      </c>
      <c r="H1597" s="57" t="s">
        <v>299</v>
      </c>
      <c r="I1597" s="57" t="s">
        <v>300</v>
      </c>
      <c r="J1597" s="57" t="s">
        <v>301</v>
      </c>
      <c r="K1597" s="57" t="s">
        <v>302</v>
      </c>
      <c r="L1597" s="57" t="s">
        <v>303</v>
      </c>
      <c r="M1597" s="57" t="s">
        <v>304</v>
      </c>
      <c r="N1597" s="57" t="s">
        <v>305</v>
      </c>
      <c r="O1597" s="57" t="s">
        <v>306</v>
      </c>
      <c r="P1597" s="57" t="s">
        <v>307</v>
      </c>
      <c r="Q1597" s="15"/>
      <c r="R1597" s="57" t="s">
        <v>41</v>
      </c>
      <c r="S1597" s="58"/>
    </row>
    <row r="1598" spans="1:19" ht="11.1" customHeight="1" x14ac:dyDescent="0.25">
      <c r="A1598" s="59"/>
      <c r="B1598" s="227"/>
      <c r="C1598" s="228"/>
      <c r="D1598" s="56" t="s">
        <v>42</v>
      </c>
      <c r="E1598" s="60">
        <v>30</v>
      </c>
      <c r="F1598" s="60">
        <v>30</v>
      </c>
      <c r="G1598" s="60">
        <v>30</v>
      </c>
      <c r="H1598" s="60">
        <v>40</v>
      </c>
      <c r="I1598" s="60">
        <v>30</v>
      </c>
      <c r="J1598" s="60">
        <v>30</v>
      </c>
      <c r="K1598" s="60">
        <v>30</v>
      </c>
      <c r="L1598" s="60">
        <v>50</v>
      </c>
      <c r="M1598" s="60">
        <v>30</v>
      </c>
      <c r="N1598" s="60">
        <v>50</v>
      </c>
      <c r="O1598" s="60">
        <v>50</v>
      </c>
      <c r="P1598" s="60">
        <v>55</v>
      </c>
      <c r="Q1598" s="15"/>
      <c r="R1598" s="60">
        <f>AVERAGE(E1598:P1598)</f>
        <v>37.916666666666664</v>
      </c>
      <c r="S1598" s="61" t="s">
        <v>43</v>
      </c>
    </row>
    <row r="1599" spans="1:19" ht="11.1" customHeight="1" x14ac:dyDescent="0.25">
      <c r="A1599" s="59"/>
      <c r="B1599" s="229"/>
      <c r="C1599" s="230"/>
      <c r="D1599" s="56" t="s">
        <v>44</v>
      </c>
      <c r="E1599" s="62" t="s">
        <v>121</v>
      </c>
      <c r="F1599" s="62" t="s">
        <v>121</v>
      </c>
      <c r="G1599" s="62" t="s">
        <v>121</v>
      </c>
      <c r="H1599" s="62" t="s">
        <v>121</v>
      </c>
      <c r="I1599" s="62" t="s">
        <v>121</v>
      </c>
      <c r="J1599" s="63" t="s">
        <v>121</v>
      </c>
      <c r="K1599" s="62" t="s">
        <v>121</v>
      </c>
      <c r="L1599" s="62" t="s">
        <v>144</v>
      </c>
      <c r="M1599" s="62" t="s">
        <v>121</v>
      </c>
      <c r="N1599" s="62" t="s">
        <v>144</v>
      </c>
      <c r="O1599" s="62" t="s">
        <v>83</v>
      </c>
      <c r="P1599" s="62" t="s">
        <v>144</v>
      </c>
      <c r="Q1599" s="64"/>
      <c r="R1599" s="60">
        <f>AVERAGE(E1598:J1598)</f>
        <v>31.666666666666668</v>
      </c>
      <c r="S1599" s="61" t="s">
        <v>46</v>
      </c>
    </row>
    <row r="1600" spans="1:19" s="178" customFormat="1" ht="11.1" customHeight="1" x14ac:dyDescent="0.25">
      <c r="A1600" s="59"/>
      <c r="B1600" s="15"/>
      <c r="C1600" s="15"/>
      <c r="D1600" s="15"/>
      <c r="E1600" s="15"/>
      <c r="F1600" s="15"/>
      <c r="G1600" s="161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</row>
    <row r="1601" spans="1:19" s="178" customFormat="1" ht="11.1" customHeight="1" x14ac:dyDescent="0.25">
      <c r="A1601" s="59"/>
      <c r="B1601" s="231" t="s">
        <v>408</v>
      </c>
      <c r="C1601" s="231"/>
      <c r="D1601" s="56" t="s">
        <v>28</v>
      </c>
      <c r="E1601" s="57" t="s">
        <v>411</v>
      </c>
      <c r="F1601" s="57" t="s">
        <v>412</v>
      </c>
      <c r="G1601" s="57" t="s">
        <v>413</v>
      </c>
      <c r="H1601" s="57" t="s">
        <v>414</v>
      </c>
      <c r="I1601" s="57" t="s">
        <v>415</v>
      </c>
      <c r="J1601" s="57" t="s">
        <v>416</v>
      </c>
      <c r="K1601" s="57" t="s">
        <v>417</v>
      </c>
      <c r="L1601" s="57" t="s">
        <v>418</v>
      </c>
      <c r="M1601" s="57" t="s">
        <v>419</v>
      </c>
      <c r="N1601" s="57" t="s">
        <v>420</v>
      </c>
      <c r="O1601" s="57" t="s">
        <v>421</v>
      </c>
      <c r="P1601" s="57" t="s">
        <v>422</v>
      </c>
      <c r="Q1601" s="15"/>
      <c r="R1601" s="150" t="s">
        <v>41</v>
      </c>
      <c r="S1601" s="58"/>
    </row>
    <row r="1602" spans="1:19" s="178" customFormat="1" ht="11.1" customHeight="1" x14ac:dyDescent="0.25">
      <c r="A1602" s="59"/>
      <c r="B1602" s="231"/>
      <c r="C1602" s="231"/>
      <c r="D1602" s="56" t="s">
        <v>42</v>
      </c>
      <c r="E1602" s="60">
        <v>50</v>
      </c>
      <c r="F1602" s="60"/>
      <c r="G1602" s="60">
        <v>60</v>
      </c>
      <c r="H1602" s="60">
        <v>20</v>
      </c>
      <c r="I1602" s="60">
        <v>50</v>
      </c>
      <c r="J1602" s="60">
        <v>50</v>
      </c>
      <c r="K1602" s="60">
        <v>30</v>
      </c>
      <c r="L1602" s="60">
        <v>35</v>
      </c>
      <c r="M1602" s="60">
        <v>30</v>
      </c>
      <c r="N1602" s="60">
        <v>30</v>
      </c>
      <c r="O1602" s="60">
        <v>40</v>
      </c>
      <c r="P1602" s="60">
        <v>40</v>
      </c>
      <c r="Q1602" s="15"/>
      <c r="R1602" s="60">
        <f>AVERAGE(E1602:P1602)</f>
        <v>39.545454545454547</v>
      </c>
      <c r="S1602" s="61" t="s">
        <v>43</v>
      </c>
    </row>
    <row r="1603" spans="1:19" s="178" customFormat="1" ht="11.1" customHeight="1" x14ac:dyDescent="0.25">
      <c r="A1603" s="59"/>
      <c r="B1603" s="231"/>
      <c r="C1603" s="231"/>
      <c r="D1603" s="56" t="s">
        <v>44</v>
      </c>
      <c r="E1603" s="62" t="s">
        <v>121</v>
      </c>
      <c r="F1603" s="62" t="s">
        <v>45</v>
      </c>
      <c r="G1603" s="62" t="s">
        <v>121</v>
      </c>
      <c r="H1603" s="62" t="s">
        <v>121</v>
      </c>
      <c r="I1603" s="62" t="s">
        <v>121</v>
      </c>
      <c r="J1603" s="63" t="s">
        <v>121</v>
      </c>
      <c r="K1603" s="62" t="s">
        <v>121</v>
      </c>
      <c r="L1603" s="62" t="s">
        <v>121</v>
      </c>
      <c r="M1603" s="62" t="s">
        <v>121</v>
      </c>
      <c r="N1603" s="62" t="s">
        <v>121</v>
      </c>
      <c r="O1603" s="62" t="s">
        <v>177</v>
      </c>
      <c r="P1603" s="62" t="s">
        <v>121</v>
      </c>
      <c r="Q1603" s="64"/>
      <c r="R1603" s="60">
        <f>AVERAGE(E1602:J1602)</f>
        <v>46</v>
      </c>
      <c r="S1603" s="61" t="s">
        <v>46</v>
      </c>
    </row>
    <row r="1604" spans="1:19" s="185" customFormat="1" ht="11.1" customHeight="1" x14ac:dyDescent="0.25">
      <c r="A1604" s="59"/>
      <c r="B1604" s="184"/>
      <c r="C1604" s="184"/>
      <c r="D1604" s="59"/>
      <c r="E1604" s="82"/>
      <c r="F1604" s="82"/>
      <c r="G1604" s="82"/>
      <c r="H1604" s="82"/>
      <c r="I1604" s="82"/>
      <c r="J1604" s="83"/>
      <c r="K1604" s="82"/>
      <c r="L1604" s="82"/>
      <c r="M1604" s="82"/>
      <c r="N1604" s="82"/>
      <c r="O1604" s="82"/>
      <c r="P1604" s="82"/>
      <c r="Q1604" s="81"/>
      <c r="R1604" s="65"/>
      <c r="S1604" s="85"/>
    </row>
    <row r="1605" spans="1:19" s="183" customFormat="1" ht="11.1" customHeight="1" x14ac:dyDescent="0.25">
      <c r="A1605" s="59"/>
      <c r="B1605" s="225" t="s">
        <v>446</v>
      </c>
      <c r="C1605" s="226"/>
      <c r="D1605" s="56" t="s">
        <v>28</v>
      </c>
      <c r="E1605" s="57" t="s">
        <v>434</v>
      </c>
      <c r="F1605" s="57" t="s">
        <v>435</v>
      </c>
      <c r="G1605" s="57" t="s">
        <v>436</v>
      </c>
      <c r="H1605" s="57" t="s">
        <v>437</v>
      </c>
      <c r="I1605" s="57" t="s">
        <v>438</v>
      </c>
      <c r="J1605" s="57" t="s">
        <v>439</v>
      </c>
      <c r="K1605" s="57" t="s">
        <v>440</v>
      </c>
      <c r="L1605" s="57" t="s">
        <v>441</v>
      </c>
      <c r="M1605" s="57" t="s">
        <v>442</v>
      </c>
      <c r="N1605" s="57" t="s">
        <v>443</v>
      </c>
      <c r="O1605" s="57" t="s">
        <v>444</v>
      </c>
      <c r="P1605" s="57" t="s">
        <v>445</v>
      </c>
      <c r="Q1605" s="15"/>
      <c r="R1605" s="150" t="s">
        <v>41</v>
      </c>
      <c r="S1605" s="61"/>
    </row>
    <row r="1606" spans="1:19" s="183" customFormat="1" ht="11.1" customHeight="1" x14ac:dyDescent="0.25">
      <c r="A1606" s="59"/>
      <c r="B1606" s="227"/>
      <c r="C1606" s="228"/>
      <c r="D1606" s="56" t="s">
        <v>42</v>
      </c>
      <c r="E1606" s="60"/>
      <c r="F1606" s="60">
        <v>20</v>
      </c>
      <c r="G1606" s="60">
        <v>20</v>
      </c>
      <c r="H1606" s="60">
        <v>20</v>
      </c>
      <c r="I1606" s="60">
        <v>30</v>
      </c>
      <c r="J1606" s="60">
        <v>40</v>
      </c>
      <c r="K1606" s="60">
        <v>40</v>
      </c>
      <c r="L1606" s="60">
        <v>50</v>
      </c>
      <c r="M1606" s="60">
        <v>100</v>
      </c>
      <c r="N1606" s="60">
        <v>100</v>
      </c>
      <c r="O1606" s="60">
        <v>100</v>
      </c>
      <c r="P1606" s="60">
        <v>100</v>
      </c>
      <c r="Q1606" s="15"/>
      <c r="R1606" s="60">
        <f>AVERAGE(E1606:P1606)</f>
        <v>56.363636363636367</v>
      </c>
      <c r="S1606" s="61" t="s">
        <v>43</v>
      </c>
    </row>
    <row r="1607" spans="1:19" s="183" customFormat="1" ht="11.1" customHeight="1" x14ac:dyDescent="0.25">
      <c r="A1607" s="59"/>
      <c r="B1607" s="229"/>
      <c r="C1607" s="230"/>
      <c r="D1607" s="56" t="s">
        <v>44</v>
      </c>
      <c r="E1607" s="62" t="s">
        <v>45</v>
      </c>
      <c r="F1607" s="62" t="s">
        <v>144</v>
      </c>
      <c r="G1607" s="62" t="s">
        <v>121</v>
      </c>
      <c r="H1607" s="62" t="s">
        <v>121</v>
      </c>
      <c r="I1607" s="62" t="s">
        <v>83</v>
      </c>
      <c r="J1607" s="63" t="s">
        <v>83</v>
      </c>
      <c r="K1607" s="62" t="s">
        <v>83</v>
      </c>
      <c r="L1607" s="63" t="s">
        <v>83</v>
      </c>
      <c r="M1607" s="63" t="s">
        <v>121</v>
      </c>
      <c r="N1607" s="63" t="s">
        <v>121</v>
      </c>
      <c r="O1607" s="63" t="s">
        <v>121</v>
      </c>
      <c r="P1607" s="63" t="s">
        <v>457</v>
      </c>
      <c r="Q1607" s="64"/>
      <c r="R1607" s="60">
        <f>AVERAGE(E1606:J1606)</f>
        <v>26</v>
      </c>
      <c r="S1607" s="61" t="s">
        <v>46</v>
      </c>
    </row>
    <row r="1608" spans="1:19" s="185" customFormat="1" ht="11.1" customHeight="1" x14ac:dyDescent="0.25">
      <c r="A1608" s="59"/>
      <c r="B1608" s="189"/>
      <c r="C1608" s="189"/>
      <c r="D1608" s="59"/>
      <c r="E1608" s="82"/>
      <c r="F1608" s="82"/>
      <c r="G1608" s="82"/>
      <c r="H1608" s="82"/>
      <c r="I1608" s="82"/>
      <c r="J1608" s="83"/>
      <c r="K1608" s="82"/>
      <c r="L1608" s="83"/>
      <c r="M1608" s="83"/>
      <c r="N1608" s="83"/>
      <c r="O1608" s="83"/>
      <c r="P1608" s="83"/>
      <c r="Q1608" s="81"/>
      <c r="R1608" s="65"/>
      <c r="S1608" s="85"/>
    </row>
    <row r="1609" spans="1:19" s="188" customFormat="1" ht="11.1" customHeight="1" x14ac:dyDescent="0.25">
      <c r="A1609" s="59"/>
      <c r="B1609" s="225" t="s">
        <v>465</v>
      </c>
      <c r="C1609" s="226"/>
      <c r="D1609" s="56" t="s">
        <v>28</v>
      </c>
      <c r="E1609" s="57" t="s">
        <v>466</v>
      </c>
      <c r="F1609" s="57" t="s">
        <v>467</v>
      </c>
      <c r="G1609" s="57" t="s">
        <v>468</v>
      </c>
      <c r="H1609" s="57" t="s">
        <v>469</v>
      </c>
      <c r="I1609" s="57" t="s">
        <v>470</v>
      </c>
      <c r="J1609" s="57" t="s">
        <v>471</v>
      </c>
      <c r="K1609" s="57" t="s">
        <v>472</v>
      </c>
      <c r="L1609" s="57" t="s">
        <v>473</v>
      </c>
      <c r="M1609" s="57" t="s">
        <v>474</v>
      </c>
      <c r="N1609" s="57" t="s">
        <v>475</v>
      </c>
      <c r="O1609" s="57" t="s">
        <v>476</v>
      </c>
      <c r="P1609" s="57" t="s">
        <v>477</v>
      </c>
      <c r="Q1609" s="15"/>
      <c r="R1609" s="150" t="s">
        <v>41</v>
      </c>
      <c r="S1609" s="61"/>
    </row>
    <row r="1610" spans="1:19" s="188" customFormat="1" ht="11.1" customHeight="1" x14ac:dyDescent="0.25">
      <c r="A1610" s="59"/>
      <c r="B1610" s="227"/>
      <c r="C1610" s="228"/>
      <c r="D1610" s="56" t="s">
        <v>42</v>
      </c>
      <c r="E1610" s="60"/>
      <c r="F1610" s="60"/>
      <c r="G1610" s="60">
        <v>30</v>
      </c>
      <c r="H1610" s="60">
        <v>40</v>
      </c>
      <c r="I1610" s="60">
        <v>30</v>
      </c>
      <c r="J1610" s="60">
        <v>40</v>
      </c>
      <c r="K1610" s="60">
        <v>40</v>
      </c>
      <c r="L1610" s="60">
        <v>40</v>
      </c>
      <c r="M1610" s="60">
        <v>30</v>
      </c>
      <c r="N1610" s="60">
        <v>40</v>
      </c>
      <c r="O1610" s="60">
        <v>40</v>
      </c>
      <c r="P1610" s="60">
        <v>40</v>
      </c>
      <c r="Q1610" s="15"/>
      <c r="R1610" s="60">
        <f>AVERAGE(E1610:P1610)</f>
        <v>37</v>
      </c>
      <c r="S1610" s="61" t="s">
        <v>43</v>
      </c>
    </row>
    <row r="1611" spans="1:19" s="188" customFormat="1" ht="11.1" customHeight="1" x14ac:dyDescent="0.25">
      <c r="A1611" s="59"/>
      <c r="B1611" s="229"/>
      <c r="C1611" s="230"/>
      <c r="D1611" s="56" t="s">
        <v>44</v>
      </c>
      <c r="E1611" s="62" t="s">
        <v>45</v>
      </c>
      <c r="F1611" s="62" t="s">
        <v>45</v>
      </c>
      <c r="G1611" s="62" t="s">
        <v>121</v>
      </c>
      <c r="H1611" s="62" t="s">
        <v>121</v>
      </c>
      <c r="I1611" s="62" t="s">
        <v>121</v>
      </c>
      <c r="J1611" s="63" t="s">
        <v>121</v>
      </c>
      <c r="K1611" s="62" t="s">
        <v>293</v>
      </c>
      <c r="L1611" s="63" t="s">
        <v>83</v>
      </c>
      <c r="M1611" s="63" t="s">
        <v>293</v>
      </c>
      <c r="N1611" s="63" t="s">
        <v>293</v>
      </c>
      <c r="O1611" s="63" t="s">
        <v>293</v>
      </c>
      <c r="P1611" s="63" t="s">
        <v>83</v>
      </c>
      <c r="Q1611" s="64"/>
      <c r="R1611" s="60">
        <f>AVERAGE(E1610:J1610)</f>
        <v>35</v>
      </c>
      <c r="S1611" s="61" t="s">
        <v>46</v>
      </c>
    </row>
    <row r="1612" spans="1:19" s="185" customFormat="1" ht="11.1" customHeight="1" x14ac:dyDescent="0.25">
      <c r="A1612" s="59"/>
      <c r="B1612" s="184"/>
      <c r="C1612" s="184"/>
      <c r="D1612" s="59"/>
      <c r="E1612" s="82"/>
      <c r="F1612" s="82"/>
      <c r="G1612" s="82"/>
      <c r="H1612" s="82"/>
      <c r="I1612" s="82"/>
      <c r="J1612" s="83"/>
      <c r="K1612" s="82"/>
      <c r="L1612" s="82"/>
      <c r="M1612" s="82"/>
      <c r="N1612" s="82"/>
      <c r="O1612" s="82"/>
      <c r="P1612" s="82"/>
      <c r="Q1612" s="81"/>
      <c r="R1612" s="65"/>
      <c r="S1612" s="85"/>
    </row>
    <row r="1614" spans="1:19" ht="20.100000000000001" customHeight="1" x14ac:dyDescent="0.25">
      <c r="A1614" s="198" t="s">
        <v>385</v>
      </c>
      <c r="B1614" s="198"/>
      <c r="C1614" s="198"/>
      <c r="D1614" s="153"/>
      <c r="E1614" s="153"/>
      <c r="F1614" s="153"/>
      <c r="H1614" s="153"/>
      <c r="I1614" s="153"/>
      <c r="J1614" s="153"/>
      <c r="K1614" s="153"/>
      <c r="N1614" s="153"/>
      <c r="O1614" s="153"/>
      <c r="P1614" s="153"/>
      <c r="Q1614" s="153"/>
      <c r="R1614" s="153"/>
      <c r="S1614" s="153"/>
    </row>
    <row r="1615" spans="1:19" ht="15" customHeight="1" x14ac:dyDescent="0.25">
      <c r="A1615" s="215"/>
      <c r="B1615" s="215"/>
      <c r="C1615" s="153"/>
      <c r="D1615" s="14" t="s">
        <v>26</v>
      </c>
      <c r="E1615" s="153"/>
      <c r="F1615" s="153"/>
      <c r="H1615" s="153"/>
      <c r="I1615" s="153"/>
      <c r="J1615" s="153"/>
      <c r="K1615" s="153"/>
      <c r="N1615" s="153"/>
      <c r="O1615" s="153"/>
      <c r="P1615" s="153"/>
      <c r="Q1615" s="153"/>
      <c r="R1615" s="153"/>
      <c r="S1615" s="153"/>
    </row>
    <row r="1616" spans="1:19" ht="11.1" customHeight="1" x14ac:dyDescent="0.25">
      <c r="A1616" s="153"/>
      <c r="B1616" s="153"/>
      <c r="C1616" s="153"/>
      <c r="D1616" s="153"/>
      <c r="E1616" s="153"/>
      <c r="F1616" s="153"/>
      <c r="H1616" s="153"/>
      <c r="I1616" s="153"/>
      <c r="J1616" s="153"/>
      <c r="K1616" s="153"/>
      <c r="N1616" s="153"/>
      <c r="O1616" s="153"/>
      <c r="P1616" s="153"/>
      <c r="Q1616" s="153"/>
      <c r="R1616" s="153"/>
      <c r="S1616" s="153"/>
    </row>
    <row r="1617" spans="1:19" ht="11.1" customHeight="1" x14ac:dyDescent="0.25">
      <c r="A1617" s="55"/>
      <c r="B1617" s="225" t="s">
        <v>116</v>
      </c>
      <c r="C1617" s="226"/>
      <c r="D1617" s="56" t="s">
        <v>28</v>
      </c>
      <c r="E1617" s="57" t="s">
        <v>29</v>
      </c>
      <c r="F1617" s="57" t="s">
        <v>30</v>
      </c>
      <c r="G1617" s="57" t="s">
        <v>31</v>
      </c>
      <c r="H1617" s="57" t="s">
        <v>32</v>
      </c>
      <c r="I1617" s="57" t="s">
        <v>33</v>
      </c>
      <c r="J1617" s="57" t="s">
        <v>34</v>
      </c>
      <c r="K1617" s="57" t="s">
        <v>35</v>
      </c>
      <c r="L1617" s="57" t="s">
        <v>36</v>
      </c>
      <c r="M1617" s="57" t="s">
        <v>37</v>
      </c>
      <c r="N1617" s="57" t="s">
        <v>38</v>
      </c>
      <c r="O1617" s="57" t="s">
        <v>39</v>
      </c>
      <c r="P1617" s="57" t="s">
        <v>40</v>
      </c>
      <c r="Q1617" s="15"/>
      <c r="R1617" s="57" t="s">
        <v>41</v>
      </c>
      <c r="S1617" s="58"/>
    </row>
    <row r="1618" spans="1:19" ht="11.1" customHeight="1" x14ac:dyDescent="0.25">
      <c r="A1618" s="59"/>
      <c r="B1618" s="227"/>
      <c r="C1618" s="228"/>
      <c r="D1618" s="56" t="s">
        <v>42</v>
      </c>
      <c r="E1618" s="60"/>
      <c r="F1618" s="60"/>
      <c r="G1618" s="60"/>
      <c r="H1618" s="60"/>
      <c r="I1618" s="60"/>
      <c r="J1618" s="60"/>
      <c r="K1618" s="60">
        <v>140</v>
      </c>
      <c r="L1618" s="60">
        <v>90</v>
      </c>
      <c r="M1618" s="60">
        <v>140</v>
      </c>
      <c r="N1618" s="60">
        <v>140</v>
      </c>
      <c r="O1618" s="60">
        <v>150</v>
      </c>
      <c r="P1618" s="60"/>
      <c r="Q1618" s="15"/>
      <c r="R1618" s="60">
        <f>AVERAGE(E1618:P1618)</f>
        <v>132</v>
      </c>
      <c r="S1618" s="61" t="s">
        <v>43</v>
      </c>
    </row>
    <row r="1619" spans="1:19" ht="11.1" customHeight="1" x14ac:dyDescent="0.25">
      <c r="A1619" s="59"/>
      <c r="B1619" s="229"/>
      <c r="C1619" s="230"/>
      <c r="D1619" s="56" t="s">
        <v>44</v>
      </c>
      <c r="E1619" s="232" t="s">
        <v>371</v>
      </c>
      <c r="F1619" s="233"/>
      <c r="G1619" s="233"/>
      <c r="H1619" s="233"/>
      <c r="I1619" s="233"/>
      <c r="J1619" s="234"/>
      <c r="K1619" s="63"/>
      <c r="L1619" s="63"/>
      <c r="M1619" s="63"/>
      <c r="N1619" s="63"/>
      <c r="O1619" s="63"/>
      <c r="P1619" s="63" t="s">
        <v>45</v>
      </c>
      <c r="Q1619" s="64"/>
      <c r="R1619" s="60" t="s">
        <v>16</v>
      </c>
      <c r="S1619" s="61" t="s">
        <v>46</v>
      </c>
    </row>
    <row r="1620" spans="1:19" ht="11.1" customHeight="1" x14ac:dyDescent="0.25">
      <c r="A1620" s="59"/>
      <c r="B1620" s="59"/>
      <c r="C1620" s="59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15"/>
      <c r="P1620" s="15"/>
      <c r="Q1620" s="15"/>
      <c r="R1620" s="15"/>
      <c r="S1620" s="54"/>
    </row>
    <row r="1621" spans="1:19" ht="11.1" customHeight="1" x14ac:dyDescent="0.25">
      <c r="A1621" s="55"/>
      <c r="B1621" s="225" t="s">
        <v>117</v>
      </c>
      <c r="C1621" s="226"/>
      <c r="D1621" s="56" t="s">
        <v>28</v>
      </c>
      <c r="E1621" s="57" t="s">
        <v>47</v>
      </c>
      <c r="F1621" s="57" t="s">
        <v>48</v>
      </c>
      <c r="G1621" s="57" t="s">
        <v>49</v>
      </c>
      <c r="H1621" s="57" t="s">
        <v>50</v>
      </c>
      <c r="I1621" s="57" t="s">
        <v>51</v>
      </c>
      <c r="J1621" s="57" t="s">
        <v>52</v>
      </c>
      <c r="K1621" s="57" t="s">
        <v>53</v>
      </c>
      <c r="L1621" s="57" t="s">
        <v>54</v>
      </c>
      <c r="M1621" s="57" t="s">
        <v>55</v>
      </c>
      <c r="N1621" s="57" t="s">
        <v>56</v>
      </c>
      <c r="O1621" s="57" t="s">
        <v>57</v>
      </c>
      <c r="P1621" s="57" t="s">
        <v>58</v>
      </c>
      <c r="Q1621" s="15"/>
      <c r="R1621" s="57" t="s">
        <v>41</v>
      </c>
      <c r="S1621" s="58"/>
    </row>
    <row r="1622" spans="1:19" ht="11.1" customHeight="1" x14ac:dyDescent="0.25">
      <c r="A1622" s="59"/>
      <c r="B1622" s="227"/>
      <c r="C1622" s="228"/>
      <c r="D1622" s="56" t="s">
        <v>42</v>
      </c>
      <c r="E1622" s="60"/>
      <c r="F1622" s="60"/>
      <c r="G1622" s="60">
        <v>90</v>
      </c>
      <c r="H1622" s="60">
        <v>70</v>
      </c>
      <c r="I1622" s="60">
        <v>170</v>
      </c>
      <c r="J1622" s="60">
        <v>170</v>
      </c>
      <c r="K1622" s="60">
        <v>60</v>
      </c>
      <c r="L1622" s="60">
        <v>80</v>
      </c>
      <c r="M1622" s="60">
        <v>80</v>
      </c>
      <c r="N1622" s="60">
        <v>110</v>
      </c>
      <c r="O1622" s="60">
        <v>110</v>
      </c>
      <c r="P1622" s="60"/>
      <c r="Q1622" s="15"/>
      <c r="R1622" s="60">
        <f>AVERAGE(E1622:P1622)</f>
        <v>104.44444444444444</v>
      </c>
      <c r="S1622" s="61" t="s">
        <v>43</v>
      </c>
    </row>
    <row r="1623" spans="1:19" ht="11.1" customHeight="1" x14ac:dyDescent="0.25">
      <c r="A1623" s="59"/>
      <c r="B1623" s="229"/>
      <c r="C1623" s="230"/>
      <c r="D1623" s="56" t="s">
        <v>44</v>
      </c>
      <c r="E1623" s="62" t="s">
        <v>45</v>
      </c>
      <c r="F1623" s="62" t="s">
        <v>45</v>
      </c>
      <c r="G1623" s="62"/>
      <c r="H1623" s="62"/>
      <c r="I1623" s="62"/>
      <c r="J1623" s="63"/>
      <c r="K1623" s="63"/>
      <c r="L1623" s="63"/>
      <c r="M1623" s="63"/>
      <c r="N1623" s="63"/>
      <c r="O1623" s="63"/>
      <c r="P1623" s="63" t="s">
        <v>45</v>
      </c>
      <c r="Q1623" s="64"/>
      <c r="R1623" s="60">
        <f>AVERAGE(E1622:J1622)</f>
        <v>125</v>
      </c>
      <c r="S1623" s="61" t="s">
        <v>46</v>
      </c>
    </row>
    <row r="1624" spans="1:19" ht="11.1" customHeight="1" x14ac:dyDescent="0.25">
      <c r="A1624" s="59"/>
      <c r="B1624" s="52"/>
      <c r="C1624" s="15"/>
      <c r="D1624" s="66"/>
      <c r="E1624" s="66"/>
      <c r="F1624" s="66"/>
      <c r="G1624" s="61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54"/>
    </row>
    <row r="1625" spans="1:19" ht="11.1" customHeight="1" x14ac:dyDescent="0.25">
      <c r="A1625" s="55"/>
      <c r="B1625" s="225" t="s">
        <v>118</v>
      </c>
      <c r="C1625" s="226"/>
      <c r="D1625" s="56" t="s">
        <v>28</v>
      </c>
      <c r="E1625" s="57" t="s">
        <v>60</v>
      </c>
      <c r="F1625" s="57" t="s">
        <v>61</v>
      </c>
      <c r="G1625" s="57" t="s">
        <v>62</v>
      </c>
      <c r="H1625" s="57" t="s">
        <v>63</v>
      </c>
      <c r="I1625" s="57" t="s">
        <v>64</v>
      </c>
      <c r="J1625" s="57" t="s">
        <v>65</v>
      </c>
      <c r="K1625" s="57" t="s">
        <v>66</v>
      </c>
      <c r="L1625" s="57" t="s">
        <v>67</v>
      </c>
      <c r="M1625" s="57" t="s">
        <v>68</v>
      </c>
      <c r="N1625" s="57" t="s">
        <v>56</v>
      </c>
      <c r="O1625" s="57" t="s">
        <v>69</v>
      </c>
      <c r="P1625" s="57" t="s">
        <v>70</v>
      </c>
      <c r="Q1625" s="15"/>
      <c r="R1625" s="57" t="s">
        <v>41</v>
      </c>
      <c r="S1625" s="58"/>
    </row>
    <row r="1626" spans="1:19" ht="11.1" customHeight="1" x14ac:dyDescent="0.25">
      <c r="A1626" s="59"/>
      <c r="B1626" s="227"/>
      <c r="C1626" s="228"/>
      <c r="D1626" s="56" t="s">
        <v>42</v>
      </c>
      <c r="E1626" s="60"/>
      <c r="F1626" s="60"/>
      <c r="G1626" s="60">
        <v>70</v>
      </c>
      <c r="H1626" s="60">
        <v>75</v>
      </c>
      <c r="I1626" s="60">
        <v>80</v>
      </c>
      <c r="J1626" s="60" t="s">
        <v>16</v>
      </c>
      <c r="K1626" s="60">
        <v>130</v>
      </c>
      <c r="L1626" s="60">
        <v>80</v>
      </c>
      <c r="M1626" s="60">
        <v>110</v>
      </c>
      <c r="N1626" s="60" t="s">
        <v>16</v>
      </c>
      <c r="O1626" s="60">
        <v>70</v>
      </c>
      <c r="P1626" s="60"/>
      <c r="Q1626" s="15"/>
      <c r="R1626" s="60">
        <f>AVERAGE(E1626:P1626)</f>
        <v>87.857142857142861</v>
      </c>
      <c r="S1626" s="61" t="s">
        <v>43</v>
      </c>
    </row>
    <row r="1627" spans="1:19" ht="11.1" customHeight="1" x14ac:dyDescent="0.25">
      <c r="A1627" s="59"/>
      <c r="B1627" s="229"/>
      <c r="C1627" s="230"/>
      <c r="D1627" s="56" t="s">
        <v>44</v>
      </c>
      <c r="E1627" s="63" t="s">
        <v>45</v>
      </c>
      <c r="F1627" s="63" t="s">
        <v>45</v>
      </c>
      <c r="G1627" s="62"/>
      <c r="H1627" s="62"/>
      <c r="I1627" s="62"/>
      <c r="J1627" s="63"/>
      <c r="K1627" s="63"/>
      <c r="L1627" s="63"/>
      <c r="M1627" s="63"/>
      <c r="N1627" s="63"/>
      <c r="O1627" s="63"/>
      <c r="P1627" s="63" t="s">
        <v>45</v>
      </c>
      <c r="Q1627" s="64"/>
      <c r="R1627" s="60">
        <f>AVERAGE(E1626:J1626)</f>
        <v>75</v>
      </c>
      <c r="S1627" s="61" t="s">
        <v>46</v>
      </c>
    </row>
    <row r="1628" spans="1:19" ht="11.1" customHeight="1" x14ac:dyDescent="0.25">
      <c r="A1628" s="59"/>
      <c r="B1628" s="55"/>
      <c r="C1628" s="59"/>
      <c r="D1628" s="59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59"/>
      <c r="R1628" s="59"/>
      <c r="S1628" s="59"/>
    </row>
    <row r="1629" spans="1:19" ht="11.1" customHeight="1" x14ac:dyDescent="0.25">
      <c r="A1629" s="55"/>
      <c r="B1629" s="225" t="s">
        <v>119</v>
      </c>
      <c r="C1629" s="226"/>
      <c r="D1629" s="56" t="s">
        <v>28</v>
      </c>
      <c r="E1629" s="57" t="s">
        <v>71</v>
      </c>
      <c r="F1629" s="57" t="s">
        <v>72</v>
      </c>
      <c r="G1629" s="57" t="s">
        <v>73</v>
      </c>
      <c r="H1629" s="57" t="s">
        <v>74</v>
      </c>
      <c r="I1629" s="57" t="s">
        <v>75</v>
      </c>
      <c r="J1629" s="57" t="s">
        <v>76</v>
      </c>
      <c r="K1629" s="57" t="s">
        <v>77</v>
      </c>
      <c r="L1629" s="57" t="s">
        <v>78</v>
      </c>
      <c r="M1629" s="57" t="s">
        <v>79</v>
      </c>
      <c r="N1629" s="57" t="s">
        <v>80</v>
      </c>
      <c r="O1629" s="57" t="s">
        <v>81</v>
      </c>
      <c r="P1629" s="57" t="s">
        <v>82</v>
      </c>
      <c r="Q1629" s="15"/>
      <c r="R1629" s="57" t="s">
        <v>41</v>
      </c>
      <c r="S1629" s="58"/>
    </row>
    <row r="1630" spans="1:19" ht="11.1" customHeight="1" x14ac:dyDescent="0.25">
      <c r="A1630" s="59"/>
      <c r="B1630" s="227"/>
      <c r="C1630" s="228"/>
      <c r="D1630" s="56" t="s">
        <v>42</v>
      </c>
      <c r="E1630" s="60"/>
      <c r="F1630" s="60"/>
      <c r="G1630" s="60">
        <v>85</v>
      </c>
      <c r="H1630" s="60">
        <v>30</v>
      </c>
      <c r="I1630" s="60">
        <v>40</v>
      </c>
      <c r="J1630" s="60">
        <v>35</v>
      </c>
      <c r="K1630" s="60">
        <v>30</v>
      </c>
      <c r="L1630" s="60">
        <v>25</v>
      </c>
      <c r="M1630" s="60">
        <v>30</v>
      </c>
      <c r="N1630" s="60">
        <v>50</v>
      </c>
      <c r="O1630" s="60">
        <v>70</v>
      </c>
      <c r="P1630" s="60" t="s">
        <v>16</v>
      </c>
      <c r="Q1630" s="15"/>
      <c r="R1630" s="60">
        <f>AVERAGE(E1630:P1630)</f>
        <v>43.888888888888886</v>
      </c>
      <c r="S1630" s="61" t="s">
        <v>43</v>
      </c>
    </row>
    <row r="1631" spans="1:19" ht="11.1" customHeight="1" x14ac:dyDescent="0.25">
      <c r="A1631" s="59"/>
      <c r="B1631" s="229"/>
      <c r="C1631" s="230"/>
      <c r="D1631" s="56" t="s">
        <v>44</v>
      </c>
      <c r="E1631" s="63" t="s">
        <v>45</v>
      </c>
      <c r="F1631" s="63" t="s">
        <v>45</v>
      </c>
      <c r="G1631" s="62"/>
      <c r="H1631" s="62"/>
      <c r="I1631" s="62"/>
      <c r="J1631" s="63" t="s">
        <v>83</v>
      </c>
      <c r="K1631" s="63" t="s">
        <v>83</v>
      </c>
      <c r="L1631" s="63" t="s">
        <v>313</v>
      </c>
      <c r="M1631" s="63" t="s">
        <v>314</v>
      </c>
      <c r="N1631" s="63" t="s">
        <v>314</v>
      </c>
      <c r="O1631" s="63" t="s">
        <v>121</v>
      </c>
      <c r="P1631" s="63" t="s">
        <v>16</v>
      </c>
      <c r="Q1631" s="64"/>
      <c r="R1631" s="60">
        <f>AVERAGE(E1630:J1630)</f>
        <v>47.5</v>
      </c>
      <c r="S1631" s="61" t="s">
        <v>46</v>
      </c>
    </row>
    <row r="1632" spans="1:19" ht="11.1" customHeight="1" x14ac:dyDescent="0.25">
      <c r="A1632" s="59"/>
      <c r="B1632" s="55"/>
      <c r="C1632" s="59"/>
      <c r="D1632" s="59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59"/>
      <c r="R1632" s="59"/>
      <c r="S1632" s="59"/>
    </row>
    <row r="1633" spans="1:19" ht="11.1" customHeight="1" x14ac:dyDescent="0.25">
      <c r="A1633" s="55"/>
      <c r="B1633" s="225" t="s">
        <v>122</v>
      </c>
      <c r="C1633" s="226"/>
      <c r="D1633" s="56" t="s">
        <v>28</v>
      </c>
      <c r="E1633" s="57" t="s">
        <v>85</v>
      </c>
      <c r="F1633" s="57" t="s">
        <v>86</v>
      </c>
      <c r="G1633" s="57" t="s">
        <v>87</v>
      </c>
      <c r="H1633" s="57" t="s">
        <v>88</v>
      </c>
      <c r="I1633" s="57" t="s">
        <v>89</v>
      </c>
      <c r="J1633" s="57" t="s">
        <v>90</v>
      </c>
      <c r="K1633" s="57" t="s">
        <v>91</v>
      </c>
      <c r="L1633" s="57" t="s">
        <v>92</v>
      </c>
      <c r="M1633" s="57" t="s">
        <v>93</v>
      </c>
      <c r="N1633" s="57" t="s">
        <v>94</v>
      </c>
      <c r="O1633" s="57" t="s">
        <v>95</v>
      </c>
      <c r="P1633" s="57" t="s">
        <v>96</v>
      </c>
      <c r="Q1633" s="15"/>
      <c r="R1633" s="57" t="s">
        <v>41</v>
      </c>
      <c r="S1633" s="58"/>
    </row>
    <row r="1634" spans="1:19" ht="11.1" customHeight="1" x14ac:dyDescent="0.25">
      <c r="A1634" s="59"/>
      <c r="B1634" s="227"/>
      <c r="C1634" s="228"/>
      <c r="D1634" s="56" t="s">
        <v>42</v>
      </c>
      <c r="E1634" s="60">
        <v>90</v>
      </c>
      <c r="F1634" s="60"/>
      <c r="G1634" s="60">
        <v>60</v>
      </c>
      <c r="H1634" s="60">
        <v>50</v>
      </c>
      <c r="I1634" s="60">
        <v>40</v>
      </c>
      <c r="J1634" s="60">
        <v>30</v>
      </c>
      <c r="K1634" s="60" t="s">
        <v>16</v>
      </c>
      <c r="L1634" s="60">
        <v>50</v>
      </c>
      <c r="M1634" s="60">
        <v>30</v>
      </c>
      <c r="N1634" s="60">
        <v>60</v>
      </c>
      <c r="O1634" s="60">
        <v>50</v>
      </c>
      <c r="P1634" s="60"/>
      <c r="Q1634" s="15"/>
      <c r="R1634" s="60">
        <f>AVERAGE(E1634:P1634)</f>
        <v>51.111111111111114</v>
      </c>
      <c r="S1634" s="61" t="s">
        <v>43</v>
      </c>
    </row>
    <row r="1635" spans="1:19" ht="11.1" customHeight="1" x14ac:dyDescent="0.25">
      <c r="A1635" s="59"/>
      <c r="B1635" s="229"/>
      <c r="C1635" s="230"/>
      <c r="D1635" s="56" t="s">
        <v>44</v>
      </c>
      <c r="E1635" s="62" t="s">
        <v>97</v>
      </c>
      <c r="F1635" s="63" t="s">
        <v>45</v>
      </c>
      <c r="G1635" s="62" t="s">
        <v>83</v>
      </c>
      <c r="H1635" s="62" t="s">
        <v>83</v>
      </c>
      <c r="I1635" s="62" t="s">
        <v>98</v>
      </c>
      <c r="J1635" s="63" t="s">
        <v>98</v>
      </c>
      <c r="K1635" s="63" t="s">
        <v>16</v>
      </c>
      <c r="L1635" s="63" t="s">
        <v>98</v>
      </c>
      <c r="M1635" s="63" t="s">
        <v>98</v>
      </c>
      <c r="N1635" s="63" t="s">
        <v>98</v>
      </c>
      <c r="O1635" s="63" t="s">
        <v>98</v>
      </c>
      <c r="P1635" s="63" t="s">
        <v>45</v>
      </c>
      <c r="Q1635" s="64"/>
      <c r="R1635" s="60">
        <f>AVERAGE(E1634:J1634)</f>
        <v>54</v>
      </c>
      <c r="S1635" s="61" t="s">
        <v>46</v>
      </c>
    </row>
    <row r="1636" spans="1:19" ht="11.1" customHeight="1" x14ac:dyDescent="0.25">
      <c r="A1636" s="59"/>
      <c r="B1636" s="15"/>
      <c r="C1636" s="15"/>
      <c r="D1636" s="15"/>
      <c r="E1636" s="15"/>
      <c r="F1636" s="15"/>
      <c r="G1636" s="161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</row>
    <row r="1637" spans="1:19" ht="11.1" customHeight="1" x14ac:dyDescent="0.25">
      <c r="A1637" s="55"/>
      <c r="B1637" s="225" t="s">
        <v>128</v>
      </c>
      <c r="C1637" s="226"/>
      <c r="D1637" s="56" t="s">
        <v>28</v>
      </c>
      <c r="E1637" s="57" t="s">
        <v>124</v>
      </c>
      <c r="F1637" s="57" t="s">
        <v>125</v>
      </c>
      <c r="G1637" s="57" t="s">
        <v>126</v>
      </c>
      <c r="H1637" s="57" t="s">
        <v>127</v>
      </c>
      <c r="I1637" s="57" t="s">
        <v>129</v>
      </c>
      <c r="J1637" s="57" t="s">
        <v>130</v>
      </c>
      <c r="K1637" s="57" t="s">
        <v>131</v>
      </c>
      <c r="L1637" s="57" t="s">
        <v>132</v>
      </c>
      <c r="M1637" s="57" t="s">
        <v>133</v>
      </c>
      <c r="N1637" s="57" t="s">
        <v>134</v>
      </c>
      <c r="O1637" s="57" t="s">
        <v>135</v>
      </c>
      <c r="P1637" s="57" t="s">
        <v>136</v>
      </c>
      <c r="Q1637" s="15"/>
      <c r="R1637" s="57" t="s">
        <v>41</v>
      </c>
      <c r="S1637" s="58"/>
    </row>
    <row r="1638" spans="1:19" ht="11.1" customHeight="1" x14ac:dyDescent="0.25">
      <c r="A1638" s="59"/>
      <c r="B1638" s="227"/>
      <c r="C1638" s="228"/>
      <c r="D1638" s="56" t="s">
        <v>42</v>
      </c>
      <c r="E1638" s="60"/>
      <c r="F1638" s="62" t="s">
        <v>16</v>
      </c>
      <c r="G1638" s="60">
        <v>60</v>
      </c>
      <c r="H1638" s="60">
        <v>60</v>
      </c>
      <c r="I1638" s="60">
        <v>60</v>
      </c>
      <c r="J1638" s="60" t="s">
        <v>16</v>
      </c>
      <c r="K1638" s="60">
        <v>25</v>
      </c>
      <c r="L1638" s="60">
        <v>20</v>
      </c>
      <c r="M1638" s="60">
        <v>20</v>
      </c>
      <c r="N1638" s="60">
        <v>50</v>
      </c>
      <c r="O1638" s="60" t="s">
        <v>16</v>
      </c>
      <c r="P1638" s="60">
        <v>100</v>
      </c>
      <c r="Q1638" s="15"/>
      <c r="R1638" s="60">
        <f>AVERAGE(E1638:P1638)</f>
        <v>49.375</v>
      </c>
      <c r="S1638" s="61" t="s">
        <v>43</v>
      </c>
    </row>
    <row r="1639" spans="1:19" ht="11.1" customHeight="1" x14ac:dyDescent="0.25">
      <c r="A1639" s="59"/>
      <c r="B1639" s="229"/>
      <c r="C1639" s="230"/>
      <c r="D1639" s="56" t="s">
        <v>44</v>
      </c>
      <c r="E1639" s="63" t="s">
        <v>45</v>
      </c>
      <c r="F1639" s="62" t="s">
        <v>16</v>
      </c>
      <c r="G1639" s="62" t="s">
        <v>98</v>
      </c>
      <c r="H1639" s="62" t="s">
        <v>98</v>
      </c>
      <c r="I1639" s="63" t="s">
        <v>98</v>
      </c>
      <c r="J1639" s="63" t="s">
        <v>16</v>
      </c>
      <c r="K1639" s="62" t="s">
        <v>98</v>
      </c>
      <c r="L1639" s="62" t="s">
        <v>98</v>
      </c>
      <c r="M1639" s="62" t="s">
        <v>98</v>
      </c>
      <c r="N1639" s="63" t="s">
        <v>98</v>
      </c>
      <c r="O1639" s="63" t="s">
        <v>16</v>
      </c>
      <c r="P1639" s="63" t="s">
        <v>97</v>
      </c>
      <c r="Q1639" s="64"/>
      <c r="R1639" s="60">
        <f>AVERAGE(E1638:J1638)</f>
        <v>60</v>
      </c>
      <c r="S1639" s="61" t="s">
        <v>46</v>
      </c>
    </row>
    <row r="1640" spans="1:19" ht="11.1" customHeight="1" x14ac:dyDescent="0.25">
      <c r="A1640" s="59"/>
      <c r="B1640" s="15"/>
      <c r="C1640" s="15"/>
      <c r="D1640" s="15"/>
      <c r="E1640" s="15"/>
      <c r="F1640" s="15"/>
      <c r="G1640" s="161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</row>
    <row r="1641" spans="1:19" ht="11.1" customHeight="1" x14ac:dyDescent="0.25">
      <c r="A1641" s="55"/>
      <c r="B1641" s="225" t="s">
        <v>295</v>
      </c>
      <c r="C1641" s="226"/>
      <c r="D1641" s="56" t="s">
        <v>28</v>
      </c>
      <c r="E1641" s="57" t="s">
        <v>296</v>
      </c>
      <c r="F1641" s="57" t="s">
        <v>297</v>
      </c>
      <c r="G1641" s="57" t="s">
        <v>298</v>
      </c>
      <c r="H1641" s="57" t="s">
        <v>299</v>
      </c>
      <c r="I1641" s="57" t="s">
        <v>300</v>
      </c>
      <c r="J1641" s="57" t="s">
        <v>301</v>
      </c>
      <c r="K1641" s="57" t="s">
        <v>302</v>
      </c>
      <c r="L1641" s="57" t="s">
        <v>303</v>
      </c>
      <c r="M1641" s="57" t="s">
        <v>304</v>
      </c>
      <c r="N1641" s="57" t="s">
        <v>305</v>
      </c>
      <c r="O1641" s="57" t="s">
        <v>306</v>
      </c>
      <c r="P1641" s="57" t="s">
        <v>307</v>
      </c>
      <c r="Q1641" s="15"/>
      <c r="R1641" s="57" t="s">
        <v>41</v>
      </c>
      <c r="S1641" s="58"/>
    </row>
    <row r="1642" spans="1:19" ht="11.1" customHeight="1" x14ac:dyDescent="0.25">
      <c r="A1642" s="59"/>
      <c r="B1642" s="227"/>
      <c r="C1642" s="228"/>
      <c r="D1642" s="56" t="s">
        <v>42</v>
      </c>
      <c r="E1642" s="60">
        <v>112</v>
      </c>
      <c r="F1642" s="60">
        <v>100</v>
      </c>
      <c r="G1642" s="60">
        <v>40</v>
      </c>
      <c r="H1642" s="60">
        <v>57</v>
      </c>
      <c r="I1642" s="60">
        <v>60</v>
      </c>
      <c r="J1642" s="60">
        <v>40</v>
      </c>
      <c r="K1642" s="60">
        <v>40</v>
      </c>
      <c r="L1642" s="60">
        <v>42</v>
      </c>
      <c r="M1642" s="60">
        <v>57</v>
      </c>
      <c r="N1642" s="60">
        <v>50</v>
      </c>
      <c r="O1642" s="60">
        <v>60</v>
      </c>
      <c r="P1642" s="60">
        <v>90</v>
      </c>
      <c r="Q1642" s="15"/>
      <c r="R1642" s="60">
        <f>AVERAGE(E1642:P1642)</f>
        <v>62.333333333333336</v>
      </c>
      <c r="S1642" s="61" t="s">
        <v>43</v>
      </c>
    </row>
    <row r="1643" spans="1:19" ht="11.1" customHeight="1" x14ac:dyDescent="0.25">
      <c r="A1643" s="59"/>
      <c r="B1643" s="229"/>
      <c r="C1643" s="230"/>
      <c r="D1643" s="56" t="s">
        <v>44</v>
      </c>
      <c r="E1643" s="62" t="s">
        <v>97</v>
      </c>
      <c r="F1643" s="62" t="s">
        <v>97</v>
      </c>
      <c r="G1643" s="62" t="s">
        <v>98</v>
      </c>
      <c r="H1643" s="62" t="s">
        <v>98</v>
      </c>
      <c r="I1643" s="62" t="s">
        <v>98</v>
      </c>
      <c r="J1643" s="63" t="s">
        <v>98</v>
      </c>
      <c r="K1643" s="62" t="s">
        <v>98</v>
      </c>
      <c r="L1643" s="62" t="s">
        <v>98</v>
      </c>
      <c r="M1643" s="62" t="s">
        <v>98</v>
      </c>
      <c r="N1643" s="62" t="s">
        <v>98</v>
      </c>
      <c r="O1643" s="62" t="s">
        <v>98</v>
      </c>
      <c r="P1643" s="62" t="s">
        <v>97</v>
      </c>
      <c r="Q1643" s="64"/>
      <c r="R1643" s="60">
        <f>AVERAGE(E1642:J1642)</f>
        <v>68.166666666666671</v>
      </c>
      <c r="S1643" s="61" t="s">
        <v>46</v>
      </c>
    </row>
    <row r="1644" spans="1:19" s="178" customFormat="1" ht="11.1" customHeight="1" x14ac:dyDescent="0.25">
      <c r="A1644" s="59"/>
      <c r="B1644" s="15"/>
      <c r="C1644" s="15"/>
      <c r="D1644" s="15"/>
      <c r="E1644" s="15"/>
      <c r="F1644" s="15"/>
      <c r="G1644" s="161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</row>
    <row r="1645" spans="1:19" s="178" customFormat="1" ht="11.1" customHeight="1" x14ac:dyDescent="0.25">
      <c r="A1645" s="59"/>
      <c r="B1645" s="231" t="s">
        <v>408</v>
      </c>
      <c r="C1645" s="231"/>
      <c r="D1645" s="56" t="s">
        <v>28</v>
      </c>
      <c r="E1645" s="57" t="s">
        <v>411</v>
      </c>
      <c r="F1645" s="57" t="s">
        <v>412</v>
      </c>
      <c r="G1645" s="57" t="s">
        <v>413</v>
      </c>
      <c r="H1645" s="57" t="s">
        <v>414</v>
      </c>
      <c r="I1645" s="57" t="s">
        <v>415</v>
      </c>
      <c r="J1645" s="57" t="s">
        <v>416</v>
      </c>
      <c r="K1645" s="57" t="s">
        <v>417</v>
      </c>
      <c r="L1645" s="57" t="s">
        <v>418</v>
      </c>
      <c r="M1645" s="57" t="s">
        <v>419</v>
      </c>
      <c r="N1645" s="57" t="s">
        <v>420</v>
      </c>
      <c r="O1645" s="57" t="s">
        <v>421</v>
      </c>
      <c r="P1645" s="57" t="s">
        <v>422</v>
      </c>
      <c r="Q1645" s="15"/>
      <c r="R1645" s="150" t="s">
        <v>41</v>
      </c>
      <c r="S1645" s="58"/>
    </row>
    <row r="1646" spans="1:19" s="178" customFormat="1" ht="11.1" customHeight="1" x14ac:dyDescent="0.25">
      <c r="A1646" s="59"/>
      <c r="B1646" s="231"/>
      <c r="C1646" s="231"/>
      <c r="D1646" s="56" t="s">
        <v>42</v>
      </c>
      <c r="E1646" s="60">
        <v>80</v>
      </c>
      <c r="F1646" s="60">
        <v>50</v>
      </c>
      <c r="G1646" s="60">
        <v>50</v>
      </c>
      <c r="H1646" s="60">
        <v>50</v>
      </c>
      <c r="I1646" s="60">
        <v>30</v>
      </c>
      <c r="J1646" s="60">
        <v>40</v>
      </c>
      <c r="K1646" s="60">
        <v>50</v>
      </c>
      <c r="L1646" s="60">
        <v>45</v>
      </c>
      <c r="M1646" s="60">
        <v>40</v>
      </c>
      <c r="N1646" s="60">
        <v>60</v>
      </c>
      <c r="O1646" s="60">
        <v>70</v>
      </c>
      <c r="P1646" s="60">
        <v>80</v>
      </c>
      <c r="Q1646" s="15"/>
      <c r="R1646" s="60">
        <f>AVERAGE(E1646:P1646)</f>
        <v>53.75</v>
      </c>
      <c r="S1646" s="61" t="s">
        <v>43</v>
      </c>
    </row>
    <row r="1647" spans="1:19" s="178" customFormat="1" ht="11.1" customHeight="1" x14ac:dyDescent="0.25">
      <c r="A1647" s="59"/>
      <c r="B1647" s="231"/>
      <c r="C1647" s="231"/>
      <c r="D1647" s="56" t="s">
        <v>44</v>
      </c>
      <c r="E1647" s="62" t="s">
        <v>97</v>
      </c>
      <c r="F1647" s="62" t="s">
        <v>98</v>
      </c>
      <c r="G1647" s="62" t="s">
        <v>98</v>
      </c>
      <c r="H1647" s="62" t="s">
        <v>98</v>
      </c>
      <c r="I1647" s="62" t="s">
        <v>121</v>
      </c>
      <c r="J1647" s="63" t="s">
        <v>98</v>
      </c>
      <c r="K1647" s="62" t="s">
        <v>98</v>
      </c>
      <c r="L1647" s="62" t="s">
        <v>98</v>
      </c>
      <c r="M1647" s="62" t="s">
        <v>98</v>
      </c>
      <c r="N1647" s="62" t="s">
        <v>98</v>
      </c>
      <c r="O1647" s="62" t="s">
        <v>98</v>
      </c>
      <c r="P1647" s="62" t="s">
        <v>98</v>
      </c>
      <c r="Q1647" s="64"/>
      <c r="R1647" s="60">
        <f>AVERAGE(E1646:J1646)</f>
        <v>50</v>
      </c>
      <c r="S1647" s="61" t="s">
        <v>46</v>
      </c>
    </row>
    <row r="1648" spans="1:19" s="185" customFormat="1" ht="11.1" customHeight="1" x14ac:dyDescent="0.25">
      <c r="A1648" s="59"/>
      <c r="B1648" s="184"/>
      <c r="C1648" s="184"/>
      <c r="D1648" s="59"/>
      <c r="E1648" s="82"/>
      <c r="F1648" s="82"/>
      <c r="G1648" s="82"/>
      <c r="H1648" s="82"/>
      <c r="I1648" s="82"/>
      <c r="J1648" s="83"/>
      <c r="K1648" s="82"/>
      <c r="L1648" s="82"/>
      <c r="M1648" s="82"/>
      <c r="N1648" s="82"/>
      <c r="O1648" s="82"/>
      <c r="P1648" s="82"/>
      <c r="Q1648" s="81"/>
      <c r="R1648" s="65"/>
      <c r="S1648" s="85"/>
    </row>
    <row r="1649" spans="1:19" s="183" customFormat="1" ht="11.1" customHeight="1" x14ac:dyDescent="0.25">
      <c r="A1649" s="59"/>
      <c r="B1649" s="225" t="s">
        <v>446</v>
      </c>
      <c r="C1649" s="226"/>
      <c r="D1649" s="56" t="s">
        <v>28</v>
      </c>
      <c r="E1649" s="57" t="s">
        <v>434</v>
      </c>
      <c r="F1649" s="57" t="s">
        <v>435</v>
      </c>
      <c r="G1649" s="57" t="s">
        <v>436</v>
      </c>
      <c r="H1649" s="57" t="s">
        <v>437</v>
      </c>
      <c r="I1649" s="57" t="s">
        <v>438</v>
      </c>
      <c r="J1649" s="57" t="s">
        <v>439</v>
      </c>
      <c r="K1649" s="57" t="s">
        <v>440</v>
      </c>
      <c r="L1649" s="57" t="s">
        <v>441</v>
      </c>
      <c r="M1649" s="57" t="s">
        <v>442</v>
      </c>
      <c r="N1649" s="57" t="s">
        <v>443</v>
      </c>
      <c r="O1649" s="57" t="s">
        <v>444</v>
      </c>
      <c r="P1649" s="57" t="s">
        <v>445</v>
      </c>
      <c r="Q1649" s="15"/>
      <c r="R1649" s="150" t="s">
        <v>41</v>
      </c>
      <c r="S1649" s="61"/>
    </row>
    <row r="1650" spans="1:19" s="183" customFormat="1" ht="11.1" customHeight="1" x14ac:dyDescent="0.25">
      <c r="A1650" s="59"/>
      <c r="B1650" s="227"/>
      <c r="C1650" s="228"/>
      <c r="D1650" s="56" t="s">
        <v>42</v>
      </c>
      <c r="E1650" s="60"/>
      <c r="F1650" s="60">
        <v>100</v>
      </c>
      <c r="G1650" s="60"/>
      <c r="H1650" s="60">
        <v>50</v>
      </c>
      <c r="I1650" s="60">
        <v>50</v>
      </c>
      <c r="J1650" s="60">
        <v>35</v>
      </c>
      <c r="K1650" s="60">
        <v>30</v>
      </c>
      <c r="L1650" s="60">
        <v>25</v>
      </c>
      <c r="M1650" s="60">
        <v>40</v>
      </c>
      <c r="N1650" s="60">
        <v>40</v>
      </c>
      <c r="O1650" s="60">
        <v>100</v>
      </c>
      <c r="P1650" s="60">
        <v>110</v>
      </c>
      <c r="Q1650" s="15"/>
      <c r="R1650" s="60">
        <f>AVERAGE(E1650:P1650)</f>
        <v>58</v>
      </c>
      <c r="S1650" s="61" t="s">
        <v>43</v>
      </c>
    </row>
    <row r="1651" spans="1:19" s="183" customFormat="1" ht="11.1" customHeight="1" x14ac:dyDescent="0.25">
      <c r="A1651" s="59"/>
      <c r="B1651" s="229"/>
      <c r="C1651" s="230"/>
      <c r="D1651" s="56" t="s">
        <v>44</v>
      </c>
      <c r="E1651" s="62" t="s">
        <v>45</v>
      </c>
      <c r="F1651" s="62" t="s">
        <v>97</v>
      </c>
      <c r="G1651" s="62"/>
      <c r="H1651" s="62" t="s">
        <v>98</v>
      </c>
      <c r="I1651" s="62" t="s">
        <v>98</v>
      </c>
      <c r="J1651" s="63" t="s">
        <v>98</v>
      </c>
      <c r="K1651" s="62" t="s">
        <v>98</v>
      </c>
      <c r="L1651" s="63" t="s">
        <v>98</v>
      </c>
      <c r="M1651" s="63" t="s">
        <v>98</v>
      </c>
      <c r="N1651" s="63" t="s">
        <v>98</v>
      </c>
      <c r="O1651" s="63" t="s">
        <v>97</v>
      </c>
      <c r="P1651" s="63" t="s">
        <v>97</v>
      </c>
      <c r="Q1651" s="64"/>
      <c r="R1651" s="60">
        <f>AVERAGE(E1650:J1650)</f>
        <v>58.75</v>
      </c>
      <c r="S1651" s="61" t="s">
        <v>46</v>
      </c>
    </row>
    <row r="1652" spans="1:19" s="185" customFormat="1" ht="11.1" customHeight="1" x14ac:dyDescent="0.25">
      <c r="A1652" s="59"/>
      <c r="B1652" s="189"/>
      <c r="C1652" s="189"/>
      <c r="D1652" s="59"/>
      <c r="E1652" s="82"/>
      <c r="F1652" s="82"/>
      <c r="G1652" s="82"/>
      <c r="H1652" s="82"/>
      <c r="I1652" s="82"/>
      <c r="J1652" s="83"/>
      <c r="K1652" s="82"/>
      <c r="L1652" s="83"/>
      <c r="M1652" s="83"/>
      <c r="N1652" s="83"/>
      <c r="O1652" s="83"/>
      <c r="P1652" s="83"/>
      <c r="Q1652" s="81"/>
      <c r="R1652" s="65"/>
      <c r="S1652" s="85"/>
    </row>
    <row r="1653" spans="1:19" s="188" customFormat="1" ht="11.1" customHeight="1" x14ac:dyDescent="0.25">
      <c r="A1653" s="59"/>
      <c r="B1653" s="225" t="s">
        <v>465</v>
      </c>
      <c r="C1653" s="226"/>
      <c r="D1653" s="56" t="s">
        <v>28</v>
      </c>
      <c r="E1653" s="57" t="s">
        <v>466</v>
      </c>
      <c r="F1653" s="57" t="s">
        <v>467</v>
      </c>
      <c r="G1653" s="57" t="s">
        <v>468</v>
      </c>
      <c r="H1653" s="57" t="s">
        <v>469</v>
      </c>
      <c r="I1653" s="57" t="s">
        <v>470</v>
      </c>
      <c r="J1653" s="57" t="s">
        <v>471</v>
      </c>
      <c r="K1653" s="57" t="s">
        <v>472</v>
      </c>
      <c r="L1653" s="57" t="s">
        <v>473</v>
      </c>
      <c r="M1653" s="57" t="s">
        <v>474</v>
      </c>
      <c r="N1653" s="57" t="s">
        <v>475</v>
      </c>
      <c r="O1653" s="57" t="s">
        <v>476</v>
      </c>
      <c r="P1653" s="57" t="s">
        <v>477</v>
      </c>
      <c r="Q1653" s="15"/>
      <c r="R1653" s="150" t="s">
        <v>41</v>
      </c>
      <c r="S1653" s="61"/>
    </row>
    <row r="1654" spans="1:19" s="188" customFormat="1" ht="11.1" customHeight="1" x14ac:dyDescent="0.25">
      <c r="A1654" s="59"/>
      <c r="B1654" s="227"/>
      <c r="C1654" s="228"/>
      <c r="D1654" s="56" t="s">
        <v>42</v>
      </c>
      <c r="E1654" s="60"/>
      <c r="F1654" s="60"/>
      <c r="G1654" s="60">
        <v>40</v>
      </c>
      <c r="H1654" s="60">
        <v>40</v>
      </c>
      <c r="I1654" s="60">
        <v>40</v>
      </c>
      <c r="J1654" s="60">
        <v>40</v>
      </c>
      <c r="K1654" s="60">
        <v>40</v>
      </c>
      <c r="L1654" s="60">
        <v>40</v>
      </c>
      <c r="M1654" s="60">
        <v>50</v>
      </c>
      <c r="N1654" s="60">
        <v>80</v>
      </c>
      <c r="O1654" s="60">
        <v>100</v>
      </c>
      <c r="P1654" s="60"/>
      <c r="Q1654" s="15"/>
      <c r="R1654" s="60">
        <f>AVERAGE(E1654:P1654)</f>
        <v>52.222222222222221</v>
      </c>
      <c r="S1654" s="61" t="s">
        <v>43</v>
      </c>
    </row>
    <row r="1655" spans="1:19" s="188" customFormat="1" ht="11.1" customHeight="1" x14ac:dyDescent="0.25">
      <c r="A1655" s="59"/>
      <c r="B1655" s="229"/>
      <c r="C1655" s="230"/>
      <c r="D1655" s="56" t="s">
        <v>44</v>
      </c>
      <c r="E1655" s="62" t="s">
        <v>45</v>
      </c>
      <c r="F1655" s="62" t="s">
        <v>45</v>
      </c>
      <c r="G1655" s="62" t="s">
        <v>98</v>
      </c>
      <c r="H1655" s="62" t="s">
        <v>98</v>
      </c>
      <c r="I1655" s="62" t="s">
        <v>98</v>
      </c>
      <c r="J1655" s="63" t="s">
        <v>121</v>
      </c>
      <c r="K1655" s="62" t="s">
        <v>121</v>
      </c>
      <c r="L1655" s="63" t="s">
        <v>121</v>
      </c>
      <c r="M1655" s="63" t="s">
        <v>121</v>
      </c>
      <c r="N1655" s="63" t="s">
        <v>98</v>
      </c>
      <c r="O1655" s="63" t="s">
        <v>177</v>
      </c>
      <c r="P1655" s="63" t="s">
        <v>45</v>
      </c>
      <c r="Q1655" s="64"/>
      <c r="R1655" s="60">
        <f>AVERAGE(E1654:J1654)</f>
        <v>40</v>
      </c>
      <c r="S1655" s="61" t="s">
        <v>46</v>
      </c>
    </row>
    <row r="1656" spans="1:19" s="185" customFormat="1" ht="11.1" customHeight="1" x14ac:dyDescent="0.25">
      <c r="A1656" s="59"/>
      <c r="B1656" s="184"/>
      <c r="C1656" s="184"/>
      <c r="D1656" s="59"/>
      <c r="E1656" s="82"/>
      <c r="F1656" s="82"/>
      <c r="G1656" s="82"/>
      <c r="H1656" s="82"/>
      <c r="I1656" s="82"/>
      <c r="J1656" s="83"/>
      <c r="K1656" s="82"/>
      <c r="L1656" s="82"/>
      <c r="M1656" s="82"/>
      <c r="N1656" s="82"/>
      <c r="O1656" s="82"/>
      <c r="P1656" s="82"/>
      <c r="Q1656" s="81"/>
      <c r="R1656" s="65"/>
      <c r="S1656" s="85"/>
    </row>
    <row r="1657" spans="1:19" ht="11.1" customHeight="1" x14ac:dyDescent="0.25">
      <c r="A1657" s="153"/>
      <c r="B1657" s="153"/>
      <c r="C1657" s="153"/>
      <c r="D1657" s="153"/>
      <c r="E1657" s="153"/>
      <c r="F1657" s="153"/>
      <c r="H1657" s="153"/>
      <c r="I1657" s="153"/>
      <c r="J1657" s="153"/>
      <c r="K1657" s="153"/>
      <c r="N1657" s="153"/>
      <c r="O1657" s="153"/>
      <c r="P1657" s="153"/>
      <c r="Q1657" s="153"/>
      <c r="R1657" s="153"/>
      <c r="S1657" s="153"/>
    </row>
    <row r="1658" spans="1:19" ht="20.100000000000001" customHeight="1" x14ac:dyDescent="0.25">
      <c r="A1658" s="198" t="s">
        <v>386</v>
      </c>
      <c r="B1658" s="198"/>
      <c r="C1658" s="198"/>
      <c r="D1658" s="153"/>
      <c r="E1658" s="153"/>
      <c r="F1658" s="153"/>
      <c r="H1658" s="153"/>
      <c r="I1658" s="153"/>
      <c r="J1658" s="153"/>
      <c r="K1658" s="153"/>
      <c r="N1658" s="153"/>
      <c r="O1658" s="153"/>
      <c r="P1658" s="153"/>
      <c r="Q1658" s="153"/>
      <c r="R1658" s="153"/>
      <c r="S1658" s="153"/>
    </row>
    <row r="1659" spans="1:19" ht="15" customHeight="1" x14ac:dyDescent="0.25">
      <c r="A1659" s="215"/>
      <c r="B1659" s="215"/>
      <c r="C1659" s="153"/>
      <c r="D1659" s="14" t="s">
        <v>26</v>
      </c>
      <c r="E1659" s="153"/>
      <c r="F1659" s="153"/>
      <c r="H1659" s="153"/>
      <c r="I1659" s="153"/>
      <c r="J1659" s="153"/>
      <c r="K1659" s="153"/>
      <c r="N1659" s="153"/>
      <c r="O1659" s="153"/>
      <c r="P1659" s="153"/>
      <c r="Q1659" s="153"/>
      <c r="R1659" s="153"/>
      <c r="S1659" s="153"/>
    </row>
    <row r="1660" spans="1:19" ht="11.1" customHeight="1" x14ac:dyDescent="0.25">
      <c r="A1660" s="153"/>
      <c r="B1660" s="153"/>
      <c r="C1660" s="153"/>
      <c r="D1660" s="153"/>
      <c r="E1660" s="153"/>
      <c r="F1660" s="153"/>
      <c r="H1660" s="153"/>
      <c r="I1660" s="153"/>
      <c r="J1660" s="153"/>
      <c r="K1660" s="153"/>
      <c r="N1660" s="153"/>
      <c r="O1660" s="153"/>
      <c r="P1660" s="153"/>
      <c r="Q1660" s="153"/>
      <c r="R1660" s="153"/>
      <c r="S1660" s="153"/>
    </row>
    <row r="1661" spans="1:19" ht="11.1" customHeight="1" x14ac:dyDescent="0.25">
      <c r="A1661" s="55"/>
      <c r="B1661" s="225" t="s">
        <v>116</v>
      </c>
      <c r="C1661" s="226"/>
      <c r="D1661" s="56" t="s">
        <v>28</v>
      </c>
      <c r="E1661" s="57" t="s">
        <v>29</v>
      </c>
      <c r="F1661" s="57" t="s">
        <v>30</v>
      </c>
      <c r="G1661" s="57" t="s">
        <v>31</v>
      </c>
      <c r="H1661" s="57" t="s">
        <v>32</v>
      </c>
      <c r="I1661" s="57" t="s">
        <v>33</v>
      </c>
      <c r="J1661" s="57" t="s">
        <v>34</v>
      </c>
      <c r="K1661" s="57" t="s">
        <v>35</v>
      </c>
      <c r="L1661" s="57" t="s">
        <v>36</v>
      </c>
      <c r="M1661" s="57" t="s">
        <v>37</v>
      </c>
      <c r="N1661" s="57" t="s">
        <v>38</v>
      </c>
      <c r="O1661" s="57" t="s">
        <v>39</v>
      </c>
      <c r="P1661" s="57" t="s">
        <v>40</v>
      </c>
      <c r="Q1661" s="15"/>
      <c r="R1661" s="57" t="s">
        <v>41</v>
      </c>
      <c r="S1661" s="58"/>
    </row>
    <row r="1662" spans="1:19" ht="11.1" customHeight="1" x14ac:dyDescent="0.25">
      <c r="A1662" s="59"/>
      <c r="B1662" s="227"/>
      <c r="C1662" s="228"/>
      <c r="D1662" s="56" t="s">
        <v>42</v>
      </c>
      <c r="E1662" s="60"/>
      <c r="F1662" s="60"/>
      <c r="G1662" s="60">
        <v>100</v>
      </c>
      <c r="H1662" s="60">
        <v>100</v>
      </c>
      <c r="I1662" s="60">
        <v>100</v>
      </c>
      <c r="J1662" s="60">
        <v>80</v>
      </c>
      <c r="K1662" s="60">
        <v>85</v>
      </c>
      <c r="L1662" s="60">
        <v>100</v>
      </c>
      <c r="M1662" s="60">
        <v>80</v>
      </c>
      <c r="N1662" s="60">
        <v>90</v>
      </c>
      <c r="O1662" s="60">
        <v>120</v>
      </c>
      <c r="P1662" s="60">
        <v>140</v>
      </c>
      <c r="Q1662" s="15"/>
      <c r="R1662" s="60">
        <f>AVERAGE(E1662:P1662)</f>
        <v>99.5</v>
      </c>
      <c r="S1662" s="61" t="s">
        <v>43</v>
      </c>
    </row>
    <row r="1663" spans="1:19" ht="11.1" customHeight="1" x14ac:dyDescent="0.25">
      <c r="A1663" s="59"/>
      <c r="B1663" s="229"/>
      <c r="C1663" s="230"/>
      <c r="D1663" s="56" t="s">
        <v>44</v>
      </c>
      <c r="E1663" s="62"/>
      <c r="F1663" s="62"/>
      <c r="G1663" s="62"/>
      <c r="H1663" s="62"/>
      <c r="I1663" s="62"/>
      <c r="J1663" s="63"/>
      <c r="K1663" s="63"/>
      <c r="L1663" s="63"/>
      <c r="M1663" s="63"/>
      <c r="N1663" s="63"/>
      <c r="O1663" s="63"/>
      <c r="P1663" s="63"/>
      <c r="Q1663" s="64"/>
      <c r="R1663" s="60">
        <f>AVERAGE(E1662:J1662)</f>
        <v>95</v>
      </c>
      <c r="S1663" s="61" t="s">
        <v>46</v>
      </c>
    </row>
    <row r="1664" spans="1:19" ht="11.1" customHeight="1" x14ac:dyDescent="0.25">
      <c r="A1664" s="59"/>
      <c r="B1664" s="59"/>
      <c r="C1664" s="59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15"/>
      <c r="P1664" s="15"/>
      <c r="Q1664" s="15"/>
      <c r="R1664" s="15"/>
      <c r="S1664" s="54"/>
    </row>
    <row r="1665" spans="1:19" ht="11.1" customHeight="1" x14ac:dyDescent="0.25">
      <c r="A1665" s="55"/>
      <c r="B1665" s="225" t="s">
        <v>117</v>
      </c>
      <c r="C1665" s="226"/>
      <c r="D1665" s="56" t="s">
        <v>28</v>
      </c>
      <c r="E1665" s="57" t="s">
        <v>47</v>
      </c>
      <c r="F1665" s="57" t="s">
        <v>48</v>
      </c>
      <c r="G1665" s="57" t="s">
        <v>49</v>
      </c>
      <c r="H1665" s="57" t="s">
        <v>50</v>
      </c>
      <c r="I1665" s="57" t="s">
        <v>51</v>
      </c>
      <c r="J1665" s="57" t="s">
        <v>52</v>
      </c>
      <c r="K1665" s="57" t="s">
        <v>53</v>
      </c>
      <c r="L1665" s="57" t="s">
        <v>54</v>
      </c>
      <c r="M1665" s="57" t="s">
        <v>55</v>
      </c>
      <c r="N1665" s="57" t="s">
        <v>56</v>
      </c>
      <c r="O1665" s="57" t="s">
        <v>57</v>
      </c>
      <c r="P1665" s="57" t="s">
        <v>58</v>
      </c>
      <c r="Q1665" s="15"/>
      <c r="R1665" s="57" t="s">
        <v>41</v>
      </c>
      <c r="S1665" s="58"/>
    </row>
    <row r="1666" spans="1:19" ht="11.1" customHeight="1" x14ac:dyDescent="0.25">
      <c r="A1666" s="59"/>
      <c r="B1666" s="227"/>
      <c r="C1666" s="228"/>
      <c r="D1666" s="56" t="s">
        <v>42</v>
      </c>
      <c r="E1666" s="60"/>
      <c r="F1666" s="60"/>
      <c r="G1666" s="60">
        <v>110</v>
      </c>
      <c r="H1666" s="60">
        <v>100</v>
      </c>
      <c r="I1666" s="60">
        <v>110</v>
      </c>
      <c r="J1666" s="60">
        <v>100</v>
      </c>
      <c r="K1666" s="60">
        <v>90</v>
      </c>
      <c r="L1666" s="60">
        <v>80</v>
      </c>
      <c r="M1666" s="60">
        <v>40</v>
      </c>
      <c r="N1666" s="60">
        <v>40</v>
      </c>
      <c r="O1666" s="60">
        <v>80</v>
      </c>
      <c r="P1666" s="60">
        <v>60</v>
      </c>
      <c r="Q1666" s="15"/>
      <c r="R1666" s="60">
        <f>AVERAGE(E1666:P1666)</f>
        <v>81</v>
      </c>
      <c r="S1666" s="61" t="s">
        <v>43</v>
      </c>
    </row>
    <row r="1667" spans="1:19" ht="11.1" customHeight="1" x14ac:dyDescent="0.25">
      <c r="A1667" s="59"/>
      <c r="B1667" s="229"/>
      <c r="C1667" s="230"/>
      <c r="D1667" s="56" t="s">
        <v>44</v>
      </c>
      <c r="E1667" s="62" t="s">
        <v>45</v>
      </c>
      <c r="F1667" s="62" t="s">
        <v>45</v>
      </c>
      <c r="G1667" s="62"/>
      <c r="H1667" s="62"/>
      <c r="I1667" s="62"/>
      <c r="J1667" s="63"/>
      <c r="K1667" s="63"/>
      <c r="L1667" s="63"/>
      <c r="M1667" s="63"/>
      <c r="N1667" s="63"/>
      <c r="O1667" s="63"/>
      <c r="P1667" s="63"/>
      <c r="Q1667" s="64"/>
      <c r="R1667" s="60">
        <f>AVERAGE(E1666:J1666)</f>
        <v>105</v>
      </c>
      <c r="S1667" s="61" t="s">
        <v>46</v>
      </c>
    </row>
    <row r="1668" spans="1:19" ht="11.1" customHeight="1" x14ac:dyDescent="0.25">
      <c r="A1668" s="59"/>
      <c r="B1668" s="52"/>
      <c r="C1668" s="15"/>
      <c r="D1668" s="66"/>
      <c r="E1668" s="66"/>
      <c r="F1668" s="66"/>
      <c r="G1668" s="61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54"/>
    </row>
    <row r="1669" spans="1:19" ht="11.1" customHeight="1" x14ac:dyDescent="0.25">
      <c r="A1669" s="55"/>
      <c r="B1669" s="225" t="s">
        <v>118</v>
      </c>
      <c r="C1669" s="226"/>
      <c r="D1669" s="56" t="s">
        <v>28</v>
      </c>
      <c r="E1669" s="57" t="s">
        <v>60</v>
      </c>
      <c r="F1669" s="57" t="s">
        <v>61</v>
      </c>
      <c r="G1669" s="57" t="s">
        <v>62</v>
      </c>
      <c r="H1669" s="57" t="s">
        <v>63</v>
      </c>
      <c r="I1669" s="57" t="s">
        <v>64</v>
      </c>
      <c r="J1669" s="57" t="s">
        <v>65</v>
      </c>
      <c r="K1669" s="57" t="s">
        <v>66</v>
      </c>
      <c r="L1669" s="57" t="s">
        <v>67</v>
      </c>
      <c r="M1669" s="57" t="s">
        <v>68</v>
      </c>
      <c r="N1669" s="57" t="s">
        <v>56</v>
      </c>
      <c r="O1669" s="57" t="s">
        <v>69</v>
      </c>
      <c r="P1669" s="57" t="s">
        <v>70</v>
      </c>
      <c r="Q1669" s="15"/>
      <c r="R1669" s="57" t="s">
        <v>41</v>
      </c>
      <c r="S1669" s="58"/>
    </row>
    <row r="1670" spans="1:19" ht="11.1" customHeight="1" x14ac:dyDescent="0.25">
      <c r="A1670" s="59"/>
      <c r="B1670" s="227"/>
      <c r="C1670" s="228"/>
      <c r="D1670" s="56" t="s">
        <v>42</v>
      </c>
      <c r="E1670" s="60"/>
      <c r="F1670" s="60"/>
      <c r="G1670" s="60"/>
      <c r="H1670" s="60">
        <v>70</v>
      </c>
      <c r="I1670" s="60">
        <v>60</v>
      </c>
      <c r="J1670" s="60">
        <v>60</v>
      </c>
      <c r="K1670" s="60">
        <v>50</v>
      </c>
      <c r="L1670" s="60">
        <v>40</v>
      </c>
      <c r="M1670" s="60">
        <v>50</v>
      </c>
      <c r="N1670" s="60">
        <v>50</v>
      </c>
      <c r="O1670" s="60">
        <v>50</v>
      </c>
      <c r="P1670" s="60"/>
      <c r="Q1670" s="15"/>
      <c r="R1670" s="60">
        <f>AVERAGE(E1670:P1670)</f>
        <v>53.75</v>
      </c>
      <c r="S1670" s="61" t="s">
        <v>43</v>
      </c>
    </row>
    <row r="1671" spans="1:19" ht="11.1" customHeight="1" x14ac:dyDescent="0.25">
      <c r="A1671" s="59"/>
      <c r="B1671" s="229"/>
      <c r="C1671" s="230"/>
      <c r="D1671" s="56" t="s">
        <v>44</v>
      </c>
      <c r="E1671" s="63" t="s">
        <v>45</v>
      </c>
      <c r="F1671" s="63" t="s">
        <v>45</v>
      </c>
      <c r="G1671" s="63" t="s">
        <v>45</v>
      </c>
      <c r="H1671" s="62"/>
      <c r="I1671" s="62"/>
      <c r="J1671" s="63"/>
      <c r="K1671" s="63"/>
      <c r="L1671" s="63"/>
      <c r="M1671" s="63"/>
      <c r="N1671" s="63"/>
      <c r="O1671" s="63"/>
      <c r="P1671" s="63" t="s">
        <v>45</v>
      </c>
      <c r="Q1671" s="64"/>
      <c r="R1671" s="60">
        <f>AVERAGE(E1670:J1670)</f>
        <v>63.333333333333336</v>
      </c>
      <c r="S1671" s="61" t="s">
        <v>46</v>
      </c>
    </row>
    <row r="1672" spans="1:19" ht="11.1" customHeight="1" x14ac:dyDescent="0.25">
      <c r="A1672" s="59"/>
      <c r="B1672" s="55"/>
      <c r="C1672" s="59"/>
      <c r="D1672" s="59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59"/>
      <c r="R1672" s="59"/>
      <c r="S1672" s="59"/>
    </row>
    <row r="1673" spans="1:19" ht="11.1" customHeight="1" x14ac:dyDescent="0.25">
      <c r="A1673" s="55"/>
      <c r="B1673" s="225" t="s">
        <v>119</v>
      </c>
      <c r="C1673" s="226"/>
      <c r="D1673" s="56" t="s">
        <v>28</v>
      </c>
      <c r="E1673" s="57" t="s">
        <v>71</v>
      </c>
      <c r="F1673" s="57" t="s">
        <v>72</v>
      </c>
      <c r="G1673" s="57" t="s">
        <v>73</v>
      </c>
      <c r="H1673" s="57" t="s">
        <v>74</v>
      </c>
      <c r="I1673" s="57" t="s">
        <v>75</v>
      </c>
      <c r="J1673" s="57" t="s">
        <v>76</v>
      </c>
      <c r="K1673" s="57" t="s">
        <v>77</v>
      </c>
      <c r="L1673" s="57" t="s">
        <v>78</v>
      </c>
      <c r="M1673" s="57" t="s">
        <v>79</v>
      </c>
      <c r="N1673" s="57" t="s">
        <v>80</v>
      </c>
      <c r="O1673" s="57" t="s">
        <v>81</v>
      </c>
      <c r="P1673" s="57" t="s">
        <v>82</v>
      </c>
      <c r="Q1673" s="15"/>
      <c r="R1673" s="57" t="s">
        <v>41</v>
      </c>
      <c r="S1673" s="58"/>
    </row>
    <row r="1674" spans="1:19" ht="11.1" customHeight="1" x14ac:dyDescent="0.25">
      <c r="A1674" s="59"/>
      <c r="B1674" s="227"/>
      <c r="C1674" s="228"/>
      <c r="D1674" s="56" t="s">
        <v>42</v>
      </c>
      <c r="E1674" s="60"/>
      <c r="F1674" s="60">
        <v>50</v>
      </c>
      <c r="G1674" s="60">
        <v>50</v>
      </c>
      <c r="H1674" s="60">
        <v>40</v>
      </c>
      <c r="I1674" s="60">
        <v>40</v>
      </c>
      <c r="J1674" s="60">
        <v>40</v>
      </c>
      <c r="K1674" s="60">
        <v>40</v>
      </c>
      <c r="L1674" s="60">
        <v>45</v>
      </c>
      <c r="M1674" s="60">
        <v>50</v>
      </c>
      <c r="N1674" s="60">
        <v>50</v>
      </c>
      <c r="O1674" s="60">
        <v>55</v>
      </c>
      <c r="P1674" s="60">
        <v>50</v>
      </c>
      <c r="Q1674" s="15"/>
      <c r="R1674" s="60">
        <f>AVERAGE(E1674:P1674)</f>
        <v>46.363636363636367</v>
      </c>
      <c r="S1674" s="61" t="s">
        <v>43</v>
      </c>
    </row>
    <row r="1675" spans="1:19" ht="11.1" customHeight="1" x14ac:dyDescent="0.25">
      <c r="A1675" s="59"/>
      <c r="B1675" s="229"/>
      <c r="C1675" s="230"/>
      <c r="D1675" s="56" t="s">
        <v>44</v>
      </c>
      <c r="E1675" s="63" t="s">
        <v>45</v>
      </c>
      <c r="F1675" s="62"/>
      <c r="G1675" s="62"/>
      <c r="H1675" s="62"/>
      <c r="I1675" s="62"/>
      <c r="J1675" s="63" t="s">
        <v>200</v>
      </c>
      <c r="K1675" s="63" t="s">
        <v>289</v>
      </c>
      <c r="L1675" s="63" t="s">
        <v>289</v>
      </c>
      <c r="M1675" s="63" t="s">
        <v>83</v>
      </c>
      <c r="N1675" s="63" t="s">
        <v>83</v>
      </c>
      <c r="O1675" s="63" t="s">
        <v>83</v>
      </c>
      <c r="P1675" s="63" t="s">
        <v>83</v>
      </c>
      <c r="Q1675" s="64"/>
      <c r="R1675" s="60">
        <f>AVERAGE(E1674:J1674)</f>
        <v>44</v>
      </c>
      <c r="S1675" s="61" t="s">
        <v>46</v>
      </c>
    </row>
    <row r="1676" spans="1:19" ht="11.1" customHeight="1" x14ac:dyDescent="0.25">
      <c r="A1676" s="59"/>
      <c r="B1676" s="55"/>
      <c r="C1676" s="59"/>
      <c r="D1676" s="59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59"/>
      <c r="R1676" s="59"/>
      <c r="S1676" s="59"/>
    </row>
    <row r="1677" spans="1:19" ht="11.1" customHeight="1" x14ac:dyDescent="0.25">
      <c r="A1677" s="55"/>
      <c r="B1677" s="225" t="s">
        <v>122</v>
      </c>
      <c r="C1677" s="226"/>
      <c r="D1677" s="56" t="s">
        <v>28</v>
      </c>
      <c r="E1677" s="57" t="s">
        <v>85</v>
      </c>
      <c r="F1677" s="57" t="s">
        <v>86</v>
      </c>
      <c r="G1677" s="57" t="s">
        <v>87</v>
      </c>
      <c r="H1677" s="57" t="s">
        <v>88</v>
      </c>
      <c r="I1677" s="57" t="s">
        <v>89</v>
      </c>
      <c r="J1677" s="57" t="s">
        <v>90</v>
      </c>
      <c r="K1677" s="57" t="s">
        <v>91</v>
      </c>
      <c r="L1677" s="57" t="s">
        <v>92</v>
      </c>
      <c r="M1677" s="57" t="s">
        <v>93</v>
      </c>
      <c r="N1677" s="57" t="s">
        <v>94</v>
      </c>
      <c r="O1677" s="57" t="s">
        <v>95</v>
      </c>
      <c r="P1677" s="57" t="s">
        <v>96</v>
      </c>
      <c r="Q1677" s="15"/>
      <c r="R1677" s="57" t="s">
        <v>41</v>
      </c>
      <c r="S1677" s="58"/>
    </row>
    <row r="1678" spans="1:19" ht="11.1" customHeight="1" x14ac:dyDescent="0.25">
      <c r="A1678" s="59"/>
      <c r="B1678" s="227"/>
      <c r="C1678" s="228"/>
      <c r="D1678" s="56" t="s">
        <v>42</v>
      </c>
      <c r="E1678" s="60">
        <v>40</v>
      </c>
      <c r="F1678" s="60"/>
      <c r="G1678" s="60">
        <v>40</v>
      </c>
      <c r="H1678" s="60">
        <v>50</v>
      </c>
      <c r="I1678" s="60">
        <v>40</v>
      </c>
      <c r="J1678" s="60">
        <v>40</v>
      </c>
      <c r="K1678" s="60">
        <v>40</v>
      </c>
      <c r="L1678" s="60">
        <v>40</v>
      </c>
      <c r="M1678" s="60">
        <v>50</v>
      </c>
      <c r="N1678" s="60">
        <v>40</v>
      </c>
      <c r="O1678" s="60"/>
      <c r="P1678" s="60"/>
      <c r="Q1678" s="15"/>
      <c r="R1678" s="60">
        <f>AVERAGE(E1678:P1678)</f>
        <v>42.222222222222221</v>
      </c>
      <c r="S1678" s="61" t="s">
        <v>43</v>
      </c>
    </row>
    <row r="1679" spans="1:19" ht="11.1" customHeight="1" x14ac:dyDescent="0.25">
      <c r="A1679" s="59"/>
      <c r="B1679" s="229"/>
      <c r="C1679" s="230"/>
      <c r="D1679" s="56" t="s">
        <v>44</v>
      </c>
      <c r="E1679" s="62" t="s">
        <v>177</v>
      </c>
      <c r="F1679" s="63" t="s">
        <v>45</v>
      </c>
      <c r="G1679" s="62" t="s">
        <v>177</v>
      </c>
      <c r="H1679" s="62" t="s">
        <v>121</v>
      </c>
      <c r="I1679" s="62" t="s">
        <v>121</v>
      </c>
      <c r="J1679" s="63" t="s">
        <v>121</v>
      </c>
      <c r="K1679" s="63" t="s">
        <v>16</v>
      </c>
      <c r="L1679" s="63" t="s">
        <v>16</v>
      </c>
      <c r="M1679" s="63" t="s">
        <v>16</v>
      </c>
      <c r="N1679" s="63" t="s">
        <v>16</v>
      </c>
      <c r="O1679" s="63" t="s">
        <v>45</v>
      </c>
      <c r="P1679" s="63" t="s">
        <v>45</v>
      </c>
      <c r="Q1679" s="64"/>
      <c r="R1679" s="60">
        <f>AVERAGE(E1678:J1678)</f>
        <v>42</v>
      </c>
      <c r="S1679" s="61" t="s">
        <v>46</v>
      </c>
    </row>
    <row r="1680" spans="1:19" ht="11.1" customHeight="1" x14ac:dyDescent="0.25">
      <c r="A1680" s="59"/>
      <c r="B1680" s="15"/>
      <c r="C1680" s="15"/>
      <c r="D1680" s="15"/>
      <c r="E1680" s="15"/>
      <c r="F1680" s="15"/>
      <c r="G1680" s="161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</row>
    <row r="1681" spans="1:19" ht="11.1" customHeight="1" x14ac:dyDescent="0.25">
      <c r="A1681" s="55"/>
      <c r="B1681" s="225" t="s">
        <v>128</v>
      </c>
      <c r="C1681" s="226"/>
      <c r="D1681" s="56" t="s">
        <v>28</v>
      </c>
      <c r="E1681" s="57" t="s">
        <v>124</v>
      </c>
      <c r="F1681" s="57" t="s">
        <v>125</v>
      </c>
      <c r="G1681" s="57" t="s">
        <v>126</v>
      </c>
      <c r="H1681" s="57" t="s">
        <v>127</v>
      </c>
      <c r="I1681" s="57" t="s">
        <v>129</v>
      </c>
      <c r="J1681" s="57" t="s">
        <v>130</v>
      </c>
      <c r="K1681" s="57" t="s">
        <v>131</v>
      </c>
      <c r="L1681" s="57" t="s">
        <v>132</v>
      </c>
      <c r="M1681" s="57" t="s">
        <v>133</v>
      </c>
      <c r="N1681" s="57" t="s">
        <v>134</v>
      </c>
      <c r="O1681" s="57" t="s">
        <v>135</v>
      </c>
      <c r="P1681" s="57" t="s">
        <v>136</v>
      </c>
      <c r="Q1681" s="15"/>
      <c r="R1681" s="57" t="s">
        <v>41</v>
      </c>
      <c r="S1681" s="58"/>
    </row>
    <row r="1682" spans="1:19" ht="11.1" customHeight="1" x14ac:dyDescent="0.25">
      <c r="A1682" s="59"/>
      <c r="B1682" s="227"/>
      <c r="C1682" s="228"/>
      <c r="D1682" s="56" t="s">
        <v>42</v>
      </c>
      <c r="E1682" s="60"/>
      <c r="F1682" s="60"/>
      <c r="G1682" s="60">
        <v>50</v>
      </c>
      <c r="H1682" s="60">
        <v>45</v>
      </c>
      <c r="I1682" s="60">
        <v>50</v>
      </c>
      <c r="J1682" s="60">
        <v>40</v>
      </c>
      <c r="K1682" s="60">
        <v>40</v>
      </c>
      <c r="L1682" s="60">
        <v>50</v>
      </c>
      <c r="M1682" s="60">
        <v>40</v>
      </c>
      <c r="N1682" s="60">
        <v>50</v>
      </c>
      <c r="O1682" s="60">
        <v>50</v>
      </c>
      <c r="P1682" s="60">
        <v>60</v>
      </c>
      <c r="Q1682" s="15"/>
      <c r="R1682" s="60">
        <f>AVERAGE(E1682:P1682)</f>
        <v>47.5</v>
      </c>
      <c r="S1682" s="61" t="s">
        <v>43</v>
      </c>
    </row>
    <row r="1683" spans="1:19" ht="11.1" customHeight="1" x14ac:dyDescent="0.25">
      <c r="A1683" s="59"/>
      <c r="B1683" s="229"/>
      <c r="C1683" s="230"/>
      <c r="D1683" s="56" t="s">
        <v>44</v>
      </c>
      <c r="E1683" s="63" t="s">
        <v>45</v>
      </c>
      <c r="F1683" s="63" t="s">
        <v>45</v>
      </c>
      <c r="G1683" s="62" t="s">
        <v>83</v>
      </c>
      <c r="H1683" s="62" t="s">
        <v>121</v>
      </c>
      <c r="I1683" s="63" t="s">
        <v>121</v>
      </c>
      <c r="J1683" s="63" t="s">
        <v>121</v>
      </c>
      <c r="K1683" s="62" t="s">
        <v>121</v>
      </c>
      <c r="L1683" s="62" t="s">
        <v>121</v>
      </c>
      <c r="M1683" s="62" t="s">
        <v>121</v>
      </c>
      <c r="N1683" s="63" t="s">
        <v>121</v>
      </c>
      <c r="O1683" s="63" t="s">
        <v>121</v>
      </c>
      <c r="P1683" s="63" t="s">
        <v>121</v>
      </c>
      <c r="Q1683" s="64"/>
      <c r="R1683" s="60">
        <f>AVERAGE(E1682:J1682)</f>
        <v>46.25</v>
      </c>
      <c r="S1683" s="61" t="s">
        <v>46</v>
      </c>
    </row>
    <row r="1684" spans="1:19" ht="11.1" customHeight="1" x14ac:dyDescent="0.25">
      <c r="A1684" s="59"/>
      <c r="B1684" s="15"/>
      <c r="C1684" s="15"/>
      <c r="D1684" s="15"/>
      <c r="E1684" s="15"/>
      <c r="F1684" s="15"/>
      <c r="G1684" s="161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</row>
    <row r="1685" spans="1:19" ht="11.1" customHeight="1" x14ac:dyDescent="0.25">
      <c r="A1685" s="55"/>
      <c r="B1685" s="225" t="s">
        <v>295</v>
      </c>
      <c r="C1685" s="226"/>
      <c r="D1685" s="56" t="s">
        <v>28</v>
      </c>
      <c r="E1685" s="57" t="s">
        <v>296</v>
      </c>
      <c r="F1685" s="57" t="s">
        <v>297</v>
      </c>
      <c r="G1685" s="57" t="s">
        <v>298</v>
      </c>
      <c r="H1685" s="57" t="s">
        <v>299</v>
      </c>
      <c r="I1685" s="57" t="s">
        <v>300</v>
      </c>
      <c r="J1685" s="57" t="s">
        <v>301</v>
      </c>
      <c r="K1685" s="57" t="s">
        <v>302</v>
      </c>
      <c r="L1685" s="57" t="s">
        <v>303</v>
      </c>
      <c r="M1685" s="57" t="s">
        <v>304</v>
      </c>
      <c r="N1685" s="57" t="s">
        <v>305</v>
      </c>
      <c r="O1685" s="57" t="s">
        <v>306</v>
      </c>
      <c r="P1685" s="57" t="s">
        <v>307</v>
      </c>
      <c r="Q1685" s="15"/>
      <c r="R1685" s="57" t="s">
        <v>41</v>
      </c>
      <c r="S1685" s="58"/>
    </row>
    <row r="1686" spans="1:19" ht="11.1" customHeight="1" x14ac:dyDescent="0.25">
      <c r="A1686" s="59"/>
      <c r="B1686" s="227"/>
      <c r="C1686" s="228"/>
      <c r="D1686" s="56" t="s">
        <v>42</v>
      </c>
      <c r="E1686" s="60">
        <v>10</v>
      </c>
      <c r="F1686" s="60">
        <v>25</v>
      </c>
      <c r="G1686" s="60">
        <v>25</v>
      </c>
      <c r="H1686" s="60">
        <v>15</v>
      </c>
      <c r="I1686" s="60">
        <v>25</v>
      </c>
      <c r="J1686" s="60">
        <v>25</v>
      </c>
      <c r="K1686" s="60">
        <v>25</v>
      </c>
      <c r="L1686" s="60">
        <v>25</v>
      </c>
      <c r="M1686" s="60">
        <v>25</v>
      </c>
      <c r="N1686" s="60">
        <v>25</v>
      </c>
      <c r="O1686" s="60">
        <v>40</v>
      </c>
      <c r="P1686" s="60">
        <v>50</v>
      </c>
      <c r="Q1686" s="15"/>
      <c r="R1686" s="60">
        <f>AVERAGE(E1686:P1686)</f>
        <v>26.25</v>
      </c>
      <c r="S1686" s="61" t="s">
        <v>43</v>
      </c>
    </row>
    <row r="1687" spans="1:19" ht="11.1" customHeight="1" x14ac:dyDescent="0.25">
      <c r="A1687" s="59"/>
      <c r="B1687" s="229"/>
      <c r="C1687" s="230"/>
      <c r="D1687" s="56" t="s">
        <v>44</v>
      </c>
      <c r="E1687" s="62" t="s">
        <v>121</v>
      </c>
      <c r="F1687" s="62" t="s">
        <v>121</v>
      </c>
      <c r="G1687" s="62" t="s">
        <v>121</v>
      </c>
      <c r="H1687" s="62" t="s">
        <v>121</v>
      </c>
      <c r="I1687" s="62" t="s">
        <v>121</v>
      </c>
      <c r="J1687" s="63" t="s">
        <v>121</v>
      </c>
      <c r="K1687" s="62" t="s">
        <v>121</v>
      </c>
      <c r="L1687" s="62" t="s">
        <v>293</v>
      </c>
      <c r="M1687" s="62" t="s">
        <v>369</v>
      </c>
      <c r="N1687" s="62" t="s">
        <v>121</v>
      </c>
      <c r="O1687" s="62" t="s">
        <v>121</v>
      </c>
      <c r="P1687" s="62" t="s">
        <v>121</v>
      </c>
      <c r="Q1687" s="64"/>
      <c r="R1687" s="60">
        <f>AVERAGE(E1686:J1686)</f>
        <v>20.833333333333332</v>
      </c>
      <c r="S1687" s="61" t="s">
        <v>46</v>
      </c>
    </row>
    <row r="1688" spans="1:19" s="178" customFormat="1" ht="11.1" customHeight="1" x14ac:dyDescent="0.25">
      <c r="A1688" s="59"/>
      <c r="B1688" s="15"/>
      <c r="C1688" s="15"/>
      <c r="D1688" s="15"/>
      <c r="E1688" s="15"/>
      <c r="F1688" s="15"/>
      <c r="G1688" s="161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</row>
    <row r="1689" spans="1:19" s="178" customFormat="1" ht="11.1" customHeight="1" x14ac:dyDescent="0.25">
      <c r="A1689" s="59"/>
      <c r="B1689" s="231" t="s">
        <v>408</v>
      </c>
      <c r="C1689" s="231"/>
      <c r="D1689" s="56" t="s">
        <v>28</v>
      </c>
      <c r="E1689" s="57" t="s">
        <v>411</v>
      </c>
      <c r="F1689" s="57" t="s">
        <v>412</v>
      </c>
      <c r="G1689" s="57" t="s">
        <v>413</v>
      </c>
      <c r="H1689" s="57" t="s">
        <v>414</v>
      </c>
      <c r="I1689" s="57" t="s">
        <v>415</v>
      </c>
      <c r="J1689" s="57" t="s">
        <v>416</v>
      </c>
      <c r="K1689" s="57" t="s">
        <v>417</v>
      </c>
      <c r="L1689" s="57" t="s">
        <v>418</v>
      </c>
      <c r="M1689" s="57" t="s">
        <v>419</v>
      </c>
      <c r="N1689" s="57" t="s">
        <v>420</v>
      </c>
      <c r="O1689" s="57" t="s">
        <v>421</v>
      </c>
      <c r="P1689" s="57" t="s">
        <v>422</v>
      </c>
      <c r="Q1689" s="15"/>
      <c r="R1689" s="150" t="s">
        <v>41</v>
      </c>
      <c r="S1689" s="58"/>
    </row>
    <row r="1690" spans="1:19" s="178" customFormat="1" ht="11.1" customHeight="1" x14ac:dyDescent="0.25">
      <c r="A1690" s="59"/>
      <c r="B1690" s="231"/>
      <c r="C1690" s="231"/>
      <c r="D1690" s="56" t="s">
        <v>42</v>
      </c>
      <c r="E1690" s="60">
        <v>30</v>
      </c>
      <c r="F1690" s="60"/>
      <c r="G1690" s="60">
        <v>50</v>
      </c>
      <c r="H1690" s="60">
        <v>40</v>
      </c>
      <c r="I1690" s="60">
        <v>40</v>
      </c>
      <c r="J1690" s="60">
        <v>50</v>
      </c>
      <c r="K1690" s="60">
        <v>45</v>
      </c>
      <c r="L1690" s="60">
        <v>40</v>
      </c>
      <c r="M1690" s="60">
        <v>30</v>
      </c>
      <c r="N1690" s="60">
        <v>40</v>
      </c>
      <c r="O1690" s="60">
        <v>40</v>
      </c>
      <c r="P1690" s="60">
        <v>20</v>
      </c>
      <c r="Q1690" s="15"/>
      <c r="R1690" s="60">
        <f>AVERAGE(E1690:P1690)</f>
        <v>38.636363636363633</v>
      </c>
      <c r="S1690" s="61" t="s">
        <v>43</v>
      </c>
    </row>
    <row r="1691" spans="1:19" s="178" customFormat="1" ht="11.1" customHeight="1" x14ac:dyDescent="0.25">
      <c r="A1691" s="59"/>
      <c r="B1691" s="231"/>
      <c r="C1691" s="231"/>
      <c r="D1691" s="56" t="s">
        <v>44</v>
      </c>
      <c r="E1691" s="62" t="s">
        <v>121</v>
      </c>
      <c r="F1691" s="62" t="s">
        <v>45</v>
      </c>
      <c r="G1691" s="62" t="s">
        <v>121</v>
      </c>
      <c r="H1691" s="62" t="s">
        <v>121</v>
      </c>
      <c r="I1691" s="62" t="s">
        <v>121</v>
      </c>
      <c r="J1691" s="63" t="s">
        <v>121</v>
      </c>
      <c r="K1691" s="62" t="s">
        <v>121</v>
      </c>
      <c r="L1691" s="62" t="s">
        <v>121</v>
      </c>
      <c r="M1691" s="62" t="s">
        <v>121</v>
      </c>
      <c r="N1691" s="62" t="s">
        <v>121</v>
      </c>
      <c r="O1691" s="62" t="s">
        <v>83</v>
      </c>
      <c r="P1691" s="62" t="s">
        <v>83</v>
      </c>
      <c r="Q1691" s="64"/>
      <c r="R1691" s="60">
        <f>AVERAGE(E1690:J1690)</f>
        <v>42</v>
      </c>
      <c r="S1691" s="61" t="s">
        <v>46</v>
      </c>
    </row>
    <row r="1692" spans="1:19" s="185" customFormat="1" ht="11.1" customHeight="1" x14ac:dyDescent="0.25">
      <c r="A1692" s="59"/>
      <c r="B1692" s="184"/>
      <c r="C1692" s="184"/>
      <c r="D1692" s="59"/>
      <c r="E1692" s="82"/>
      <c r="F1692" s="82"/>
      <c r="G1692" s="82"/>
      <c r="H1692" s="82"/>
      <c r="I1692" s="82"/>
      <c r="J1692" s="83"/>
      <c r="K1692" s="82"/>
      <c r="L1692" s="82"/>
      <c r="M1692" s="82"/>
      <c r="N1692" s="82"/>
      <c r="O1692" s="82"/>
      <c r="P1692" s="82"/>
      <c r="Q1692" s="81"/>
      <c r="R1692" s="65"/>
      <c r="S1692" s="85"/>
    </row>
    <row r="1693" spans="1:19" s="183" customFormat="1" ht="11.1" customHeight="1" x14ac:dyDescent="0.25">
      <c r="A1693" s="59"/>
      <c r="B1693" s="225" t="s">
        <v>446</v>
      </c>
      <c r="C1693" s="226"/>
      <c r="D1693" s="56" t="s">
        <v>28</v>
      </c>
      <c r="E1693" s="57" t="s">
        <v>434</v>
      </c>
      <c r="F1693" s="57" t="s">
        <v>435</v>
      </c>
      <c r="G1693" s="57" t="s">
        <v>436</v>
      </c>
      <c r="H1693" s="57" t="s">
        <v>437</v>
      </c>
      <c r="I1693" s="57" t="s">
        <v>438</v>
      </c>
      <c r="J1693" s="57" t="s">
        <v>439</v>
      </c>
      <c r="K1693" s="57" t="s">
        <v>440</v>
      </c>
      <c r="L1693" s="57" t="s">
        <v>441</v>
      </c>
      <c r="M1693" s="57" t="s">
        <v>442</v>
      </c>
      <c r="N1693" s="57" t="s">
        <v>443</v>
      </c>
      <c r="O1693" s="57" t="s">
        <v>444</v>
      </c>
      <c r="P1693" s="57" t="s">
        <v>445</v>
      </c>
      <c r="Q1693" s="15"/>
      <c r="R1693" s="150" t="s">
        <v>41</v>
      </c>
      <c r="S1693" s="61"/>
    </row>
    <row r="1694" spans="1:19" s="183" customFormat="1" ht="11.1" customHeight="1" x14ac:dyDescent="0.25">
      <c r="A1694" s="59"/>
      <c r="B1694" s="227"/>
      <c r="C1694" s="228"/>
      <c r="D1694" s="56" t="s">
        <v>42</v>
      </c>
      <c r="E1694" s="60"/>
      <c r="F1694" s="60">
        <v>30</v>
      </c>
      <c r="G1694" s="60">
        <v>30</v>
      </c>
      <c r="H1694" s="60">
        <v>40</v>
      </c>
      <c r="I1694" s="60">
        <v>40</v>
      </c>
      <c r="J1694" s="60">
        <v>45</v>
      </c>
      <c r="K1694" s="60">
        <v>35</v>
      </c>
      <c r="L1694" s="60">
        <v>50</v>
      </c>
      <c r="M1694" s="60">
        <v>150</v>
      </c>
      <c r="N1694" s="60">
        <v>100</v>
      </c>
      <c r="O1694" s="60">
        <v>150</v>
      </c>
      <c r="P1694" s="60">
        <v>10</v>
      </c>
      <c r="Q1694" s="15"/>
      <c r="R1694" s="60">
        <f>AVERAGE(E1694:P1694)</f>
        <v>61.81818181818182</v>
      </c>
      <c r="S1694" s="61" t="s">
        <v>43</v>
      </c>
    </row>
    <row r="1695" spans="1:19" s="183" customFormat="1" ht="11.1" customHeight="1" x14ac:dyDescent="0.25">
      <c r="A1695" s="59"/>
      <c r="B1695" s="229"/>
      <c r="C1695" s="230"/>
      <c r="D1695" s="56" t="s">
        <v>44</v>
      </c>
      <c r="E1695" s="62" t="s">
        <v>45</v>
      </c>
      <c r="F1695" s="62" t="s">
        <v>83</v>
      </c>
      <c r="G1695" s="62" t="s">
        <v>83</v>
      </c>
      <c r="H1695" s="62" t="s">
        <v>83</v>
      </c>
      <c r="I1695" s="62" t="s">
        <v>121</v>
      </c>
      <c r="J1695" s="63" t="s">
        <v>144</v>
      </c>
      <c r="K1695" s="62" t="s">
        <v>83</v>
      </c>
      <c r="L1695" s="63" t="s">
        <v>83</v>
      </c>
      <c r="M1695" s="63" t="s">
        <v>144</v>
      </c>
      <c r="N1695" s="63" t="s">
        <v>83</v>
      </c>
      <c r="O1695" s="63" t="s">
        <v>83</v>
      </c>
      <c r="P1695" s="63" t="s">
        <v>83</v>
      </c>
      <c r="Q1695" s="64"/>
      <c r="R1695" s="60">
        <f>AVERAGE(E1694:J1694)</f>
        <v>37</v>
      </c>
      <c r="S1695" s="61" t="s">
        <v>46</v>
      </c>
    </row>
    <row r="1696" spans="1:19" s="185" customFormat="1" ht="11.1" customHeight="1" x14ac:dyDescent="0.25">
      <c r="A1696" s="59"/>
      <c r="B1696" s="189"/>
      <c r="C1696" s="189"/>
      <c r="D1696" s="59"/>
      <c r="E1696" s="82"/>
      <c r="F1696" s="82"/>
      <c r="G1696" s="82"/>
      <c r="H1696" s="82"/>
      <c r="I1696" s="82"/>
      <c r="J1696" s="83"/>
      <c r="K1696" s="82"/>
      <c r="L1696" s="83"/>
      <c r="M1696" s="83"/>
      <c r="N1696" s="83"/>
      <c r="O1696" s="83"/>
      <c r="P1696" s="83"/>
      <c r="Q1696" s="81"/>
      <c r="R1696" s="65"/>
      <c r="S1696" s="85"/>
    </row>
    <row r="1697" spans="1:19" s="188" customFormat="1" ht="11.1" customHeight="1" x14ac:dyDescent="0.25">
      <c r="A1697" s="59"/>
      <c r="B1697" s="225" t="s">
        <v>465</v>
      </c>
      <c r="C1697" s="226"/>
      <c r="D1697" s="56" t="s">
        <v>28</v>
      </c>
      <c r="E1697" s="57" t="s">
        <v>466</v>
      </c>
      <c r="F1697" s="57" t="s">
        <v>467</v>
      </c>
      <c r="G1697" s="57" t="s">
        <v>468</v>
      </c>
      <c r="H1697" s="57" t="s">
        <v>469</v>
      </c>
      <c r="I1697" s="57" t="s">
        <v>470</v>
      </c>
      <c r="J1697" s="57" t="s">
        <v>471</v>
      </c>
      <c r="K1697" s="57" t="s">
        <v>472</v>
      </c>
      <c r="L1697" s="57" t="s">
        <v>473</v>
      </c>
      <c r="M1697" s="57" t="s">
        <v>474</v>
      </c>
      <c r="N1697" s="57" t="s">
        <v>475</v>
      </c>
      <c r="O1697" s="57" t="s">
        <v>476</v>
      </c>
      <c r="P1697" s="57" t="s">
        <v>477</v>
      </c>
      <c r="Q1697" s="15"/>
      <c r="R1697" s="150" t="s">
        <v>41</v>
      </c>
      <c r="S1697" s="61"/>
    </row>
    <row r="1698" spans="1:19" s="188" customFormat="1" ht="11.1" customHeight="1" x14ac:dyDescent="0.25">
      <c r="A1698" s="59"/>
      <c r="B1698" s="227"/>
      <c r="C1698" s="228"/>
      <c r="D1698" s="56" t="s">
        <v>42</v>
      </c>
      <c r="E1698" s="60"/>
      <c r="F1698" s="60"/>
      <c r="G1698" s="60">
        <v>40</v>
      </c>
      <c r="H1698" s="60">
        <v>35</v>
      </c>
      <c r="I1698" s="60">
        <v>30</v>
      </c>
      <c r="J1698" s="60">
        <v>50</v>
      </c>
      <c r="K1698" s="60">
        <v>40</v>
      </c>
      <c r="L1698" s="60">
        <v>35</v>
      </c>
      <c r="M1698" s="60">
        <v>40</v>
      </c>
      <c r="N1698" s="60">
        <v>30</v>
      </c>
      <c r="O1698" s="60">
        <v>40</v>
      </c>
      <c r="P1698" s="60">
        <v>30</v>
      </c>
      <c r="Q1698" s="15"/>
      <c r="R1698" s="60">
        <f>AVERAGE(E1698:P1698)</f>
        <v>37</v>
      </c>
      <c r="S1698" s="61" t="s">
        <v>43</v>
      </c>
    </row>
    <row r="1699" spans="1:19" s="188" customFormat="1" ht="11.1" customHeight="1" x14ac:dyDescent="0.25">
      <c r="A1699" s="59"/>
      <c r="B1699" s="229"/>
      <c r="C1699" s="230"/>
      <c r="D1699" s="56" t="s">
        <v>44</v>
      </c>
      <c r="E1699" s="62" t="s">
        <v>45</v>
      </c>
      <c r="F1699" s="62" t="s">
        <v>45</v>
      </c>
      <c r="G1699" s="62" t="s">
        <v>83</v>
      </c>
      <c r="H1699" s="62" t="s">
        <v>83</v>
      </c>
      <c r="I1699" s="62" t="s">
        <v>83</v>
      </c>
      <c r="J1699" s="63" t="s">
        <v>121</v>
      </c>
      <c r="K1699" s="62" t="s">
        <v>121</v>
      </c>
      <c r="L1699" s="63" t="s">
        <v>83</v>
      </c>
      <c r="M1699" s="63" t="s">
        <v>293</v>
      </c>
      <c r="N1699" s="63" t="s">
        <v>83</v>
      </c>
      <c r="O1699" s="63" t="s">
        <v>83</v>
      </c>
      <c r="P1699" s="63" t="s">
        <v>83</v>
      </c>
      <c r="Q1699" s="64"/>
      <c r="R1699" s="60">
        <f>AVERAGE(E1698:J1698)</f>
        <v>38.75</v>
      </c>
      <c r="S1699" s="61" t="s">
        <v>46</v>
      </c>
    </row>
    <row r="1700" spans="1:19" s="185" customFormat="1" ht="11.1" customHeight="1" x14ac:dyDescent="0.25">
      <c r="A1700" s="59"/>
      <c r="B1700" s="184"/>
      <c r="C1700" s="184"/>
      <c r="D1700" s="59"/>
      <c r="E1700" s="82"/>
      <c r="F1700" s="82"/>
      <c r="G1700" s="82"/>
      <c r="H1700" s="82"/>
      <c r="I1700" s="82"/>
      <c r="J1700" s="83"/>
      <c r="K1700" s="82"/>
      <c r="L1700" s="82"/>
      <c r="M1700" s="82"/>
      <c r="N1700" s="82"/>
      <c r="O1700" s="82"/>
      <c r="P1700" s="82"/>
      <c r="Q1700" s="81"/>
      <c r="R1700" s="65"/>
      <c r="S1700" s="85"/>
    </row>
    <row r="1702" spans="1:19" ht="20.100000000000001" customHeight="1" x14ac:dyDescent="0.25">
      <c r="A1702" s="198" t="s">
        <v>387</v>
      </c>
      <c r="B1702" s="198"/>
      <c r="C1702" s="198"/>
      <c r="D1702" s="198"/>
      <c r="E1702" s="153"/>
      <c r="F1702" s="153"/>
      <c r="H1702" s="153"/>
      <c r="I1702" s="153"/>
      <c r="J1702" s="153"/>
      <c r="K1702" s="153"/>
      <c r="N1702" s="153"/>
      <c r="O1702" s="153"/>
      <c r="P1702" s="153"/>
      <c r="Q1702" s="153"/>
      <c r="R1702" s="153"/>
      <c r="S1702" s="153"/>
    </row>
    <row r="1703" spans="1:19" ht="15" customHeight="1" x14ac:dyDescent="0.25">
      <c r="A1703" s="215"/>
      <c r="B1703" s="215"/>
      <c r="C1703" s="153"/>
      <c r="D1703" s="14" t="s">
        <v>26</v>
      </c>
      <c r="E1703" s="153"/>
      <c r="F1703" s="153"/>
      <c r="H1703" s="153"/>
      <c r="I1703" s="153"/>
      <c r="J1703" s="153"/>
      <c r="K1703" s="153"/>
      <c r="N1703" s="153"/>
      <c r="O1703" s="153"/>
      <c r="P1703" s="153"/>
      <c r="Q1703" s="153"/>
      <c r="R1703" s="153"/>
      <c r="S1703" s="153"/>
    </row>
    <row r="1704" spans="1:19" ht="11.1" customHeight="1" x14ac:dyDescent="0.25">
      <c r="A1704" s="153"/>
      <c r="B1704" s="153"/>
      <c r="C1704" s="153"/>
      <c r="D1704" s="153"/>
      <c r="E1704" s="153"/>
      <c r="F1704" s="153"/>
      <c r="H1704" s="153"/>
      <c r="I1704" s="153"/>
      <c r="J1704" s="153"/>
      <c r="K1704" s="153"/>
      <c r="N1704" s="153"/>
      <c r="O1704" s="153"/>
      <c r="P1704" s="153"/>
      <c r="Q1704" s="153"/>
      <c r="R1704" s="153"/>
      <c r="S1704" s="153"/>
    </row>
    <row r="1705" spans="1:19" ht="11.1" customHeight="1" x14ac:dyDescent="0.25">
      <c r="A1705" s="55"/>
      <c r="B1705" s="225" t="s">
        <v>116</v>
      </c>
      <c r="C1705" s="226"/>
      <c r="D1705" s="56" t="s">
        <v>28</v>
      </c>
      <c r="E1705" s="57" t="s">
        <v>29</v>
      </c>
      <c r="F1705" s="57" t="s">
        <v>30</v>
      </c>
      <c r="G1705" s="57" t="s">
        <v>31</v>
      </c>
      <c r="H1705" s="57" t="s">
        <v>32</v>
      </c>
      <c r="I1705" s="57" t="s">
        <v>33</v>
      </c>
      <c r="J1705" s="57" t="s">
        <v>34</v>
      </c>
      <c r="K1705" s="57" t="s">
        <v>35</v>
      </c>
      <c r="L1705" s="57" t="s">
        <v>36</v>
      </c>
      <c r="M1705" s="57" t="s">
        <v>37</v>
      </c>
      <c r="N1705" s="57" t="s">
        <v>38</v>
      </c>
      <c r="O1705" s="57" t="s">
        <v>39</v>
      </c>
      <c r="P1705" s="57" t="s">
        <v>40</v>
      </c>
      <c r="Q1705" s="15"/>
      <c r="R1705" s="57" t="s">
        <v>41</v>
      </c>
      <c r="S1705" s="58"/>
    </row>
    <row r="1706" spans="1:19" ht="11.1" customHeight="1" x14ac:dyDescent="0.25">
      <c r="A1706" s="59"/>
      <c r="B1706" s="227"/>
      <c r="C1706" s="228"/>
      <c r="D1706" s="56" t="s">
        <v>42</v>
      </c>
      <c r="E1706" s="60"/>
      <c r="F1706" s="60"/>
      <c r="G1706" s="60"/>
      <c r="H1706" s="60"/>
      <c r="I1706" s="60"/>
      <c r="J1706" s="60"/>
      <c r="K1706" s="60">
        <v>25</v>
      </c>
      <c r="L1706" s="60">
        <v>85</v>
      </c>
      <c r="M1706" s="60">
        <v>80</v>
      </c>
      <c r="N1706" s="60">
        <v>60</v>
      </c>
      <c r="O1706" s="60"/>
      <c r="P1706" s="60"/>
      <c r="Q1706" s="15"/>
      <c r="R1706" s="60">
        <f>AVERAGE(E1706:P1706)</f>
        <v>62.5</v>
      </c>
      <c r="S1706" s="61" t="s">
        <v>43</v>
      </c>
    </row>
    <row r="1707" spans="1:19" ht="11.1" customHeight="1" x14ac:dyDescent="0.25">
      <c r="A1707" s="59"/>
      <c r="B1707" s="229"/>
      <c r="C1707" s="230"/>
      <c r="D1707" s="56" t="s">
        <v>44</v>
      </c>
      <c r="E1707" s="62"/>
      <c r="F1707" s="62"/>
      <c r="G1707" s="62"/>
      <c r="H1707" s="62"/>
      <c r="I1707" s="62"/>
      <c r="J1707" s="63"/>
      <c r="K1707" s="63"/>
      <c r="L1707" s="63"/>
      <c r="M1707" s="63"/>
      <c r="N1707" s="63"/>
      <c r="O1707" s="63" t="s">
        <v>45</v>
      </c>
      <c r="P1707" s="63"/>
      <c r="Q1707" s="64"/>
      <c r="R1707" s="60" t="s">
        <v>16</v>
      </c>
      <c r="S1707" s="61" t="s">
        <v>46</v>
      </c>
    </row>
    <row r="1708" spans="1:19" ht="11.1" customHeight="1" x14ac:dyDescent="0.25">
      <c r="A1708" s="59"/>
      <c r="B1708" s="59"/>
      <c r="C1708" s="59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15"/>
      <c r="P1708" s="15"/>
      <c r="Q1708" s="15"/>
      <c r="R1708" s="15"/>
      <c r="S1708" s="54"/>
    </row>
    <row r="1709" spans="1:19" ht="11.1" customHeight="1" x14ac:dyDescent="0.25">
      <c r="A1709" s="55"/>
      <c r="B1709" s="225" t="s">
        <v>117</v>
      </c>
      <c r="C1709" s="226"/>
      <c r="D1709" s="56" t="s">
        <v>28</v>
      </c>
      <c r="E1709" s="57" t="s">
        <v>47</v>
      </c>
      <c r="F1709" s="57" t="s">
        <v>48</v>
      </c>
      <c r="G1709" s="57" t="s">
        <v>49</v>
      </c>
      <c r="H1709" s="57" t="s">
        <v>50</v>
      </c>
      <c r="I1709" s="57" t="s">
        <v>51</v>
      </c>
      <c r="J1709" s="57" t="s">
        <v>52</v>
      </c>
      <c r="K1709" s="57" t="s">
        <v>53</v>
      </c>
      <c r="L1709" s="57" t="s">
        <v>54</v>
      </c>
      <c r="M1709" s="57" t="s">
        <v>55</v>
      </c>
      <c r="N1709" s="57" t="s">
        <v>56</v>
      </c>
      <c r="O1709" s="57" t="s">
        <v>57</v>
      </c>
      <c r="P1709" s="57" t="s">
        <v>58</v>
      </c>
      <c r="Q1709" s="15"/>
      <c r="R1709" s="57" t="s">
        <v>41</v>
      </c>
      <c r="S1709" s="58"/>
    </row>
    <row r="1710" spans="1:19" ht="11.1" customHeight="1" x14ac:dyDescent="0.25">
      <c r="A1710" s="59"/>
      <c r="B1710" s="227"/>
      <c r="C1710" s="228"/>
      <c r="D1710" s="56" t="s">
        <v>42</v>
      </c>
      <c r="E1710" s="60"/>
      <c r="F1710" s="60"/>
      <c r="G1710" s="60">
        <v>80</v>
      </c>
      <c r="H1710" s="60">
        <v>50</v>
      </c>
      <c r="I1710" s="60">
        <v>70</v>
      </c>
      <c r="J1710" s="60">
        <v>110</v>
      </c>
      <c r="K1710" s="60">
        <v>70</v>
      </c>
      <c r="L1710" s="60">
        <v>50</v>
      </c>
      <c r="M1710" s="60">
        <v>60</v>
      </c>
      <c r="N1710" s="60">
        <v>40</v>
      </c>
      <c r="O1710" s="60">
        <v>50</v>
      </c>
      <c r="P1710" s="60"/>
      <c r="Q1710" s="15"/>
      <c r="R1710" s="60">
        <f>AVERAGE(E1710:P1710)</f>
        <v>64.444444444444443</v>
      </c>
      <c r="S1710" s="61" t="s">
        <v>43</v>
      </c>
    </row>
    <row r="1711" spans="1:19" ht="11.1" customHeight="1" x14ac:dyDescent="0.25">
      <c r="A1711" s="59"/>
      <c r="B1711" s="229"/>
      <c r="C1711" s="230"/>
      <c r="D1711" s="56" t="s">
        <v>44</v>
      </c>
      <c r="E1711" s="62" t="s">
        <v>45</v>
      </c>
      <c r="F1711" s="62" t="s">
        <v>45</v>
      </c>
      <c r="G1711" s="62"/>
      <c r="H1711" s="62"/>
      <c r="I1711" s="62"/>
      <c r="J1711" s="63"/>
      <c r="K1711" s="63"/>
      <c r="L1711" s="63"/>
      <c r="M1711" s="63"/>
      <c r="N1711" s="63"/>
      <c r="O1711" s="63"/>
      <c r="P1711" s="63" t="s">
        <v>45</v>
      </c>
      <c r="Q1711" s="64"/>
      <c r="R1711" s="60">
        <f>AVERAGE(E1710:J1710)</f>
        <v>77.5</v>
      </c>
      <c r="S1711" s="61" t="s">
        <v>46</v>
      </c>
    </row>
    <row r="1712" spans="1:19" ht="11.1" customHeight="1" x14ac:dyDescent="0.25">
      <c r="A1712" s="59"/>
      <c r="B1712" s="52"/>
      <c r="C1712" s="15"/>
      <c r="D1712" s="66"/>
      <c r="E1712" s="66"/>
      <c r="F1712" s="66"/>
      <c r="G1712" s="61"/>
      <c r="H1712" s="66"/>
      <c r="I1712" s="66"/>
      <c r="J1712" s="66"/>
      <c r="K1712" s="66"/>
      <c r="L1712" s="66"/>
      <c r="M1712" s="66"/>
      <c r="N1712" s="66"/>
      <c r="O1712" s="66"/>
      <c r="P1712" s="66"/>
      <c r="Q1712" s="66"/>
      <c r="R1712" s="66"/>
      <c r="S1712" s="54"/>
    </row>
    <row r="1713" spans="1:19" ht="11.1" customHeight="1" x14ac:dyDescent="0.25">
      <c r="A1713" s="55"/>
      <c r="B1713" s="225" t="s">
        <v>118</v>
      </c>
      <c r="C1713" s="226"/>
      <c r="D1713" s="56" t="s">
        <v>28</v>
      </c>
      <c r="E1713" s="57" t="s">
        <v>60</v>
      </c>
      <c r="F1713" s="57" t="s">
        <v>61</v>
      </c>
      <c r="G1713" s="57" t="s">
        <v>62</v>
      </c>
      <c r="H1713" s="57" t="s">
        <v>63</v>
      </c>
      <c r="I1713" s="57" t="s">
        <v>64</v>
      </c>
      <c r="J1713" s="57" t="s">
        <v>65</v>
      </c>
      <c r="K1713" s="57" t="s">
        <v>66</v>
      </c>
      <c r="L1713" s="57" t="s">
        <v>67</v>
      </c>
      <c r="M1713" s="57" t="s">
        <v>68</v>
      </c>
      <c r="N1713" s="57" t="s">
        <v>56</v>
      </c>
      <c r="O1713" s="57" t="s">
        <v>69</v>
      </c>
      <c r="P1713" s="57" t="s">
        <v>70</v>
      </c>
      <c r="Q1713" s="15"/>
      <c r="R1713" s="57" t="s">
        <v>41</v>
      </c>
      <c r="S1713" s="58"/>
    </row>
    <row r="1714" spans="1:19" ht="11.1" customHeight="1" x14ac:dyDescent="0.25">
      <c r="A1714" s="59"/>
      <c r="B1714" s="227"/>
      <c r="C1714" s="228"/>
      <c r="D1714" s="56" t="s">
        <v>42</v>
      </c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15"/>
      <c r="R1714" s="60" t="s">
        <v>16</v>
      </c>
      <c r="S1714" s="61" t="s">
        <v>43</v>
      </c>
    </row>
    <row r="1715" spans="1:19" ht="11.1" customHeight="1" x14ac:dyDescent="0.25">
      <c r="A1715" s="59"/>
      <c r="B1715" s="229"/>
      <c r="C1715" s="230"/>
      <c r="D1715" s="56" t="s">
        <v>44</v>
      </c>
      <c r="E1715" s="62"/>
      <c r="F1715" s="62"/>
      <c r="G1715" s="62"/>
      <c r="H1715" s="62"/>
      <c r="I1715" s="62"/>
      <c r="J1715" s="63"/>
      <c r="K1715" s="63"/>
      <c r="L1715" s="63"/>
      <c r="M1715" s="63"/>
      <c r="N1715" s="63"/>
      <c r="O1715" s="63"/>
      <c r="P1715" s="63"/>
      <c r="Q1715" s="64"/>
      <c r="R1715" s="60" t="s">
        <v>16</v>
      </c>
      <c r="S1715" s="61" t="s">
        <v>46</v>
      </c>
    </row>
    <row r="1716" spans="1:19" ht="11.1" customHeight="1" x14ac:dyDescent="0.25">
      <c r="A1716" s="59"/>
      <c r="B1716" s="55"/>
      <c r="C1716" s="59"/>
      <c r="D1716" s="59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59"/>
      <c r="R1716" s="59"/>
      <c r="S1716" s="59"/>
    </row>
    <row r="1717" spans="1:19" ht="11.1" customHeight="1" x14ac:dyDescent="0.25">
      <c r="A1717" s="55"/>
      <c r="B1717" s="225" t="s">
        <v>119</v>
      </c>
      <c r="C1717" s="226"/>
      <c r="D1717" s="56" t="s">
        <v>28</v>
      </c>
      <c r="E1717" s="57" t="s">
        <v>71</v>
      </c>
      <c r="F1717" s="57" t="s">
        <v>72</v>
      </c>
      <c r="G1717" s="57" t="s">
        <v>73</v>
      </c>
      <c r="H1717" s="57" t="s">
        <v>74</v>
      </c>
      <c r="I1717" s="57" t="s">
        <v>75</v>
      </c>
      <c r="J1717" s="57" t="s">
        <v>76</v>
      </c>
      <c r="K1717" s="57" t="s">
        <v>77</v>
      </c>
      <c r="L1717" s="57" t="s">
        <v>78</v>
      </c>
      <c r="M1717" s="57" t="s">
        <v>79</v>
      </c>
      <c r="N1717" s="57" t="s">
        <v>80</v>
      </c>
      <c r="O1717" s="57" t="s">
        <v>81</v>
      </c>
      <c r="P1717" s="57" t="s">
        <v>82</v>
      </c>
      <c r="Q1717" s="15"/>
      <c r="R1717" s="57" t="s">
        <v>41</v>
      </c>
      <c r="S1717" s="58"/>
    </row>
    <row r="1718" spans="1:19" ht="11.1" customHeight="1" x14ac:dyDescent="0.25">
      <c r="A1718" s="59"/>
      <c r="B1718" s="227"/>
      <c r="C1718" s="228"/>
      <c r="D1718" s="56" t="s">
        <v>42</v>
      </c>
      <c r="E1718" s="60"/>
      <c r="F1718" s="60"/>
      <c r="G1718" s="60">
        <v>60</v>
      </c>
      <c r="H1718" s="60">
        <v>40</v>
      </c>
      <c r="I1718" s="60">
        <v>40</v>
      </c>
      <c r="J1718" s="60">
        <v>50</v>
      </c>
      <c r="K1718" s="60">
        <v>60</v>
      </c>
      <c r="L1718" s="60">
        <v>50</v>
      </c>
      <c r="M1718" s="60">
        <v>20</v>
      </c>
      <c r="N1718" s="60"/>
      <c r="O1718" s="60"/>
      <c r="P1718" s="60"/>
      <c r="Q1718" s="15"/>
      <c r="R1718" s="60">
        <f>AVERAGE(E1718:P1718)</f>
        <v>45.714285714285715</v>
      </c>
      <c r="S1718" s="61" t="s">
        <v>43</v>
      </c>
    </row>
    <row r="1719" spans="1:19" ht="11.1" customHeight="1" x14ac:dyDescent="0.25">
      <c r="A1719" s="59"/>
      <c r="B1719" s="229"/>
      <c r="C1719" s="230"/>
      <c r="D1719" s="56" t="s">
        <v>44</v>
      </c>
      <c r="E1719" s="63" t="s">
        <v>45</v>
      </c>
      <c r="F1719" s="63" t="s">
        <v>45</v>
      </c>
      <c r="G1719" s="62"/>
      <c r="H1719" s="62"/>
      <c r="I1719" s="62"/>
      <c r="J1719" s="63" t="s">
        <v>83</v>
      </c>
      <c r="K1719" s="63" t="s">
        <v>83</v>
      </c>
      <c r="L1719" s="63" t="s">
        <v>83</v>
      </c>
      <c r="M1719" s="63" t="s">
        <v>370</v>
      </c>
      <c r="N1719" s="235" t="s">
        <v>371</v>
      </c>
      <c r="O1719" s="236"/>
      <c r="P1719" s="237"/>
      <c r="Q1719" s="64"/>
      <c r="R1719" s="60">
        <f>AVERAGE(E1718:J1718)</f>
        <v>47.5</v>
      </c>
      <c r="S1719" s="61" t="s">
        <v>46</v>
      </c>
    </row>
    <row r="1720" spans="1:19" ht="11.1" customHeight="1" x14ac:dyDescent="0.25">
      <c r="A1720" s="59"/>
      <c r="B1720" s="55"/>
      <c r="C1720" s="59"/>
      <c r="D1720" s="59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59"/>
      <c r="R1720" s="59"/>
      <c r="S1720" s="59"/>
    </row>
    <row r="1721" spans="1:19" ht="11.1" customHeight="1" x14ac:dyDescent="0.25">
      <c r="A1721" s="55"/>
      <c r="B1721" s="225" t="s">
        <v>122</v>
      </c>
      <c r="C1721" s="226"/>
      <c r="D1721" s="56" t="s">
        <v>28</v>
      </c>
      <c r="E1721" s="57" t="s">
        <v>85</v>
      </c>
      <c r="F1721" s="57" t="s">
        <v>86</v>
      </c>
      <c r="G1721" s="57" t="s">
        <v>87</v>
      </c>
      <c r="H1721" s="57" t="s">
        <v>88</v>
      </c>
      <c r="I1721" s="57" t="s">
        <v>89</v>
      </c>
      <c r="J1721" s="57" t="s">
        <v>90</v>
      </c>
      <c r="K1721" s="57" t="s">
        <v>91</v>
      </c>
      <c r="L1721" s="57" t="s">
        <v>92</v>
      </c>
      <c r="M1721" s="57" t="s">
        <v>93</v>
      </c>
      <c r="N1721" s="57" t="s">
        <v>94</v>
      </c>
      <c r="O1721" s="57" t="s">
        <v>95</v>
      </c>
      <c r="P1721" s="57" t="s">
        <v>96</v>
      </c>
      <c r="Q1721" s="15"/>
      <c r="R1721" s="57" t="s">
        <v>41</v>
      </c>
      <c r="S1721" s="58"/>
    </row>
    <row r="1722" spans="1:19" ht="11.1" customHeight="1" x14ac:dyDescent="0.25">
      <c r="A1722" s="59"/>
      <c r="B1722" s="227"/>
      <c r="C1722" s="228"/>
      <c r="D1722" s="56" t="s">
        <v>42</v>
      </c>
      <c r="E1722" s="60"/>
      <c r="F1722" s="60"/>
      <c r="G1722" s="60"/>
      <c r="H1722" s="60"/>
      <c r="I1722" s="60"/>
      <c r="J1722" s="60"/>
      <c r="K1722" s="60"/>
      <c r="L1722" s="60">
        <v>60</v>
      </c>
      <c r="M1722" s="60">
        <v>110</v>
      </c>
      <c r="N1722" s="60">
        <v>90</v>
      </c>
      <c r="O1722" s="60">
        <v>90</v>
      </c>
      <c r="P1722" s="60"/>
      <c r="Q1722" s="15"/>
      <c r="R1722" s="60">
        <f>AVERAGE(E1722:P1722)</f>
        <v>87.5</v>
      </c>
      <c r="S1722" s="61" t="s">
        <v>43</v>
      </c>
    </row>
    <row r="1723" spans="1:19" ht="11.1" customHeight="1" x14ac:dyDescent="0.25">
      <c r="A1723" s="59"/>
      <c r="B1723" s="229"/>
      <c r="C1723" s="230"/>
      <c r="D1723" s="56" t="s">
        <v>44</v>
      </c>
      <c r="E1723" s="232" t="s">
        <v>371</v>
      </c>
      <c r="F1723" s="233"/>
      <c r="G1723" s="233"/>
      <c r="H1723" s="233"/>
      <c r="I1723" s="233"/>
      <c r="J1723" s="233"/>
      <c r="K1723" s="234"/>
      <c r="L1723" s="63" t="s">
        <v>121</v>
      </c>
      <c r="M1723" s="63" t="s">
        <v>97</v>
      </c>
      <c r="N1723" s="63" t="s">
        <v>97</v>
      </c>
      <c r="O1723" s="63" t="s">
        <v>97</v>
      </c>
      <c r="P1723" s="63" t="s">
        <v>45</v>
      </c>
      <c r="Q1723" s="64"/>
      <c r="R1723" s="60" t="s">
        <v>16</v>
      </c>
      <c r="S1723" s="61" t="s">
        <v>46</v>
      </c>
    </row>
    <row r="1724" spans="1:19" ht="11.1" customHeight="1" x14ac:dyDescent="0.25">
      <c r="A1724" s="59"/>
      <c r="B1724" s="15"/>
      <c r="C1724" s="15"/>
      <c r="D1724" s="15"/>
      <c r="E1724" s="15"/>
      <c r="F1724" s="15"/>
      <c r="G1724" s="161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</row>
    <row r="1725" spans="1:19" ht="11.1" customHeight="1" x14ac:dyDescent="0.25">
      <c r="A1725" s="55"/>
      <c r="B1725" s="225" t="s">
        <v>128</v>
      </c>
      <c r="C1725" s="226"/>
      <c r="D1725" s="56" t="s">
        <v>28</v>
      </c>
      <c r="E1725" s="57" t="s">
        <v>124</v>
      </c>
      <c r="F1725" s="57" t="s">
        <v>125</v>
      </c>
      <c r="G1725" s="57" t="s">
        <v>126</v>
      </c>
      <c r="H1725" s="57" t="s">
        <v>127</v>
      </c>
      <c r="I1725" s="57" t="s">
        <v>129</v>
      </c>
      <c r="J1725" s="57" t="s">
        <v>130</v>
      </c>
      <c r="K1725" s="57" t="s">
        <v>131</v>
      </c>
      <c r="L1725" s="57" t="s">
        <v>132</v>
      </c>
      <c r="M1725" s="57" t="s">
        <v>133</v>
      </c>
      <c r="N1725" s="57" t="s">
        <v>134</v>
      </c>
      <c r="O1725" s="57" t="s">
        <v>135</v>
      </c>
      <c r="P1725" s="57" t="s">
        <v>136</v>
      </c>
      <c r="Q1725" s="15"/>
      <c r="R1725" s="57" t="s">
        <v>41</v>
      </c>
      <c r="S1725" s="58"/>
    </row>
    <row r="1726" spans="1:19" ht="11.1" customHeight="1" x14ac:dyDescent="0.25">
      <c r="A1726" s="59"/>
      <c r="B1726" s="227"/>
      <c r="C1726" s="228"/>
      <c r="D1726" s="56" t="s">
        <v>42</v>
      </c>
      <c r="E1726" s="60"/>
      <c r="F1726" s="60"/>
      <c r="G1726" s="60">
        <v>100</v>
      </c>
      <c r="H1726" s="60">
        <v>100</v>
      </c>
      <c r="I1726" s="60">
        <v>100</v>
      </c>
      <c r="J1726" s="60" t="s">
        <v>16</v>
      </c>
      <c r="K1726" s="60">
        <v>70</v>
      </c>
      <c r="L1726" s="60">
        <v>120</v>
      </c>
      <c r="M1726" s="60">
        <v>35</v>
      </c>
      <c r="N1726" s="60"/>
      <c r="O1726" s="60"/>
      <c r="P1726" s="60"/>
      <c r="Q1726" s="15"/>
      <c r="R1726" s="60">
        <f>AVERAGE(E1726:P1726)</f>
        <v>87.5</v>
      </c>
      <c r="S1726" s="61" t="s">
        <v>43</v>
      </c>
    </row>
    <row r="1727" spans="1:19" ht="11.1" customHeight="1" x14ac:dyDescent="0.25">
      <c r="A1727" s="59"/>
      <c r="B1727" s="229"/>
      <c r="C1727" s="230"/>
      <c r="D1727" s="56" t="s">
        <v>44</v>
      </c>
      <c r="E1727" s="63" t="s">
        <v>45</v>
      </c>
      <c r="F1727" s="63" t="s">
        <v>45</v>
      </c>
      <c r="G1727" s="62" t="s">
        <v>97</v>
      </c>
      <c r="H1727" s="62" t="s">
        <v>97</v>
      </c>
      <c r="I1727" s="63" t="s">
        <v>97</v>
      </c>
      <c r="J1727" s="63" t="s">
        <v>16</v>
      </c>
      <c r="K1727" s="62" t="s">
        <v>97</v>
      </c>
      <c r="L1727" s="62" t="s">
        <v>97</v>
      </c>
      <c r="M1727" s="62" t="s">
        <v>98</v>
      </c>
      <c r="N1727" s="63" t="s">
        <v>59</v>
      </c>
      <c r="O1727" s="63" t="s">
        <v>137</v>
      </c>
      <c r="P1727" s="63" t="s">
        <v>137</v>
      </c>
      <c r="Q1727" s="64"/>
      <c r="R1727" s="60">
        <f>AVERAGE(E1726:J1726)</f>
        <v>100</v>
      </c>
      <c r="S1727" s="61" t="s">
        <v>46</v>
      </c>
    </row>
    <row r="1728" spans="1:19" ht="11.1" customHeight="1" x14ac:dyDescent="0.25">
      <c r="A1728" s="59"/>
      <c r="B1728" s="15"/>
      <c r="C1728" s="15"/>
      <c r="D1728" s="15"/>
      <c r="E1728" s="15"/>
      <c r="F1728" s="15"/>
      <c r="G1728" s="161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</row>
    <row r="1729" spans="1:19" ht="11.1" customHeight="1" x14ac:dyDescent="0.25">
      <c r="A1729" s="55"/>
      <c r="B1729" s="225" t="s">
        <v>295</v>
      </c>
      <c r="C1729" s="226"/>
      <c r="D1729" s="56" t="s">
        <v>28</v>
      </c>
      <c r="E1729" s="57" t="s">
        <v>296</v>
      </c>
      <c r="F1729" s="57" t="s">
        <v>297</v>
      </c>
      <c r="G1729" s="57" t="s">
        <v>298</v>
      </c>
      <c r="H1729" s="57" t="s">
        <v>299</v>
      </c>
      <c r="I1729" s="57" t="s">
        <v>300</v>
      </c>
      <c r="J1729" s="57" t="s">
        <v>301</v>
      </c>
      <c r="K1729" s="57" t="s">
        <v>302</v>
      </c>
      <c r="L1729" s="57" t="s">
        <v>303</v>
      </c>
      <c r="M1729" s="57" t="s">
        <v>304</v>
      </c>
      <c r="N1729" s="57" t="s">
        <v>305</v>
      </c>
      <c r="O1729" s="57" t="s">
        <v>306</v>
      </c>
      <c r="P1729" s="57" t="s">
        <v>307</v>
      </c>
      <c r="Q1729" s="15"/>
      <c r="R1729" s="57" t="s">
        <v>41</v>
      </c>
      <c r="S1729" s="58"/>
    </row>
    <row r="1730" spans="1:19" ht="11.1" customHeight="1" x14ac:dyDescent="0.25">
      <c r="A1730" s="59"/>
      <c r="B1730" s="227"/>
      <c r="C1730" s="228"/>
      <c r="D1730" s="56" t="s">
        <v>42</v>
      </c>
      <c r="E1730" s="60">
        <v>115</v>
      </c>
      <c r="F1730" s="60">
        <v>115</v>
      </c>
      <c r="G1730" s="60">
        <v>50</v>
      </c>
      <c r="H1730" s="60">
        <v>76</v>
      </c>
      <c r="I1730" s="60">
        <v>89</v>
      </c>
      <c r="J1730" s="60">
        <v>70</v>
      </c>
      <c r="K1730" s="60">
        <v>60</v>
      </c>
      <c r="L1730" s="60">
        <v>70</v>
      </c>
      <c r="M1730" s="60">
        <v>70</v>
      </c>
      <c r="N1730" s="60">
        <v>40</v>
      </c>
      <c r="O1730" s="60">
        <v>50</v>
      </c>
      <c r="P1730" s="60">
        <v>70</v>
      </c>
      <c r="Q1730" s="15"/>
      <c r="R1730" s="60">
        <f>AVERAGE(E1730:P1730)</f>
        <v>72.916666666666671</v>
      </c>
      <c r="S1730" s="61" t="s">
        <v>43</v>
      </c>
    </row>
    <row r="1731" spans="1:19" ht="11.1" customHeight="1" x14ac:dyDescent="0.25">
      <c r="A1731" s="59"/>
      <c r="B1731" s="229"/>
      <c r="C1731" s="230"/>
      <c r="D1731" s="56" t="s">
        <v>44</v>
      </c>
      <c r="E1731" s="62" t="s">
        <v>97</v>
      </c>
      <c r="F1731" s="62" t="s">
        <v>97</v>
      </c>
      <c r="G1731" s="62" t="s">
        <v>98</v>
      </c>
      <c r="H1731" s="62" t="s">
        <v>98</v>
      </c>
      <c r="I1731" s="62" t="s">
        <v>97</v>
      </c>
      <c r="J1731" s="63" t="s">
        <v>97</v>
      </c>
      <c r="K1731" s="62" t="s">
        <v>98</v>
      </c>
      <c r="L1731" s="62" t="s">
        <v>97</v>
      </c>
      <c r="M1731" s="62" t="s">
        <v>97</v>
      </c>
      <c r="N1731" s="62" t="s">
        <v>98</v>
      </c>
      <c r="O1731" s="62" t="s">
        <v>98</v>
      </c>
      <c r="P1731" s="62" t="s">
        <v>97</v>
      </c>
      <c r="Q1731" s="64"/>
      <c r="R1731" s="60">
        <f>AVERAGE(E1730:J1730)</f>
        <v>85.833333333333329</v>
      </c>
      <c r="S1731" s="61" t="s">
        <v>46</v>
      </c>
    </row>
    <row r="1732" spans="1:19" s="178" customFormat="1" ht="11.1" customHeight="1" x14ac:dyDescent="0.25">
      <c r="A1732" s="59"/>
      <c r="B1732" s="15"/>
      <c r="C1732" s="15"/>
      <c r="D1732" s="15"/>
      <c r="E1732" s="15"/>
      <c r="F1732" s="15"/>
      <c r="G1732" s="161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</row>
    <row r="1733" spans="1:19" s="178" customFormat="1" ht="11.1" customHeight="1" x14ac:dyDescent="0.25">
      <c r="A1733" s="59"/>
      <c r="B1733" s="231" t="s">
        <v>408</v>
      </c>
      <c r="C1733" s="231"/>
      <c r="D1733" s="56" t="s">
        <v>28</v>
      </c>
      <c r="E1733" s="57" t="s">
        <v>411</v>
      </c>
      <c r="F1733" s="57" t="s">
        <v>412</v>
      </c>
      <c r="G1733" s="57" t="s">
        <v>413</v>
      </c>
      <c r="H1733" s="57" t="s">
        <v>414</v>
      </c>
      <c r="I1733" s="57" t="s">
        <v>415</v>
      </c>
      <c r="J1733" s="57" t="s">
        <v>416</v>
      </c>
      <c r="K1733" s="57" t="s">
        <v>417</v>
      </c>
      <c r="L1733" s="57" t="s">
        <v>418</v>
      </c>
      <c r="M1733" s="57" t="s">
        <v>419</v>
      </c>
      <c r="N1733" s="57" t="s">
        <v>420</v>
      </c>
      <c r="O1733" s="57" t="s">
        <v>421</v>
      </c>
      <c r="P1733" s="57" t="s">
        <v>422</v>
      </c>
      <c r="Q1733" s="15"/>
      <c r="R1733" s="150" t="s">
        <v>41</v>
      </c>
      <c r="S1733" s="58"/>
    </row>
    <row r="1734" spans="1:19" s="178" customFormat="1" ht="11.1" customHeight="1" x14ac:dyDescent="0.25">
      <c r="A1734" s="59"/>
      <c r="B1734" s="231"/>
      <c r="C1734" s="231"/>
      <c r="D1734" s="56" t="s">
        <v>42</v>
      </c>
      <c r="E1734" s="60"/>
      <c r="F1734" s="60">
        <v>100</v>
      </c>
      <c r="G1734" s="60">
        <v>100</v>
      </c>
      <c r="H1734" s="60">
        <v>100</v>
      </c>
      <c r="I1734" s="60">
        <v>70</v>
      </c>
      <c r="J1734" s="60">
        <v>60</v>
      </c>
      <c r="K1734" s="60">
        <v>50</v>
      </c>
      <c r="L1734" s="60">
        <v>50</v>
      </c>
      <c r="M1734" s="60">
        <v>50</v>
      </c>
      <c r="N1734" s="60">
        <v>60</v>
      </c>
      <c r="O1734" s="60">
        <v>80</v>
      </c>
      <c r="P1734" s="60">
        <v>60</v>
      </c>
      <c r="Q1734" s="15"/>
      <c r="R1734" s="60">
        <f>AVERAGE(E1734:P1734)</f>
        <v>70.909090909090907</v>
      </c>
      <c r="S1734" s="61" t="s">
        <v>43</v>
      </c>
    </row>
    <row r="1735" spans="1:19" s="178" customFormat="1" ht="11.1" customHeight="1" x14ac:dyDescent="0.25">
      <c r="A1735" s="59"/>
      <c r="B1735" s="231"/>
      <c r="C1735" s="231"/>
      <c r="D1735" s="56" t="s">
        <v>44</v>
      </c>
      <c r="E1735" s="62" t="s">
        <v>45</v>
      </c>
      <c r="F1735" s="62" t="s">
        <v>97</v>
      </c>
      <c r="G1735" s="62" t="s">
        <v>97</v>
      </c>
      <c r="H1735" s="62" t="s">
        <v>97</v>
      </c>
      <c r="I1735" s="62" t="s">
        <v>98</v>
      </c>
      <c r="J1735" s="63" t="s">
        <v>98</v>
      </c>
      <c r="K1735" s="62" t="s">
        <v>98</v>
      </c>
      <c r="L1735" s="62" t="s">
        <v>98</v>
      </c>
      <c r="M1735" s="62" t="s">
        <v>98</v>
      </c>
      <c r="N1735" s="62" t="s">
        <v>98</v>
      </c>
      <c r="O1735" s="62" t="s">
        <v>97</v>
      </c>
      <c r="P1735" s="62" t="s">
        <v>98</v>
      </c>
      <c r="Q1735" s="64"/>
      <c r="R1735" s="60">
        <f>AVERAGE(E1734:J1734)</f>
        <v>86</v>
      </c>
      <c r="S1735" s="61" t="s">
        <v>46</v>
      </c>
    </row>
    <row r="1736" spans="1:19" s="185" customFormat="1" ht="11.1" customHeight="1" x14ac:dyDescent="0.25">
      <c r="A1736" s="59"/>
      <c r="B1736" s="184"/>
      <c r="C1736" s="184"/>
      <c r="D1736" s="59"/>
      <c r="E1736" s="82"/>
      <c r="F1736" s="82"/>
      <c r="G1736" s="82"/>
      <c r="H1736" s="82"/>
      <c r="I1736" s="82"/>
      <c r="J1736" s="83"/>
      <c r="K1736" s="82"/>
      <c r="L1736" s="82"/>
      <c r="M1736" s="82"/>
      <c r="N1736" s="82"/>
      <c r="O1736" s="82"/>
      <c r="P1736" s="82"/>
      <c r="Q1736" s="81"/>
      <c r="R1736" s="65"/>
      <c r="S1736" s="85"/>
    </row>
    <row r="1737" spans="1:19" s="183" customFormat="1" ht="11.1" customHeight="1" x14ac:dyDescent="0.25">
      <c r="A1737" s="59"/>
      <c r="B1737" s="225" t="s">
        <v>446</v>
      </c>
      <c r="C1737" s="226"/>
      <c r="D1737" s="56" t="s">
        <v>28</v>
      </c>
      <c r="E1737" s="57" t="s">
        <v>434</v>
      </c>
      <c r="F1737" s="57" t="s">
        <v>435</v>
      </c>
      <c r="G1737" s="57" t="s">
        <v>436</v>
      </c>
      <c r="H1737" s="57" t="s">
        <v>437</v>
      </c>
      <c r="I1737" s="57" t="s">
        <v>438</v>
      </c>
      <c r="J1737" s="57" t="s">
        <v>439</v>
      </c>
      <c r="K1737" s="57" t="s">
        <v>440</v>
      </c>
      <c r="L1737" s="57" t="s">
        <v>441</v>
      </c>
      <c r="M1737" s="57" t="s">
        <v>442</v>
      </c>
      <c r="N1737" s="57" t="s">
        <v>443</v>
      </c>
      <c r="O1737" s="57" t="s">
        <v>444</v>
      </c>
      <c r="P1737" s="57" t="s">
        <v>445</v>
      </c>
      <c r="Q1737" s="15"/>
      <c r="R1737" s="150" t="s">
        <v>41</v>
      </c>
      <c r="S1737" s="61"/>
    </row>
    <row r="1738" spans="1:19" s="183" customFormat="1" ht="11.1" customHeight="1" x14ac:dyDescent="0.25">
      <c r="A1738" s="59"/>
      <c r="B1738" s="227"/>
      <c r="C1738" s="228"/>
      <c r="D1738" s="56" t="s">
        <v>42</v>
      </c>
      <c r="E1738" s="60"/>
      <c r="F1738" s="60">
        <v>120</v>
      </c>
      <c r="G1738" s="60">
        <v>85</v>
      </c>
      <c r="H1738" s="60">
        <v>85</v>
      </c>
      <c r="I1738" s="60">
        <v>75</v>
      </c>
      <c r="J1738" s="60">
        <v>40</v>
      </c>
      <c r="K1738" s="60">
        <v>30</v>
      </c>
      <c r="L1738" s="60">
        <v>30</v>
      </c>
      <c r="M1738" s="60">
        <v>30</v>
      </c>
      <c r="N1738" s="60">
        <v>55</v>
      </c>
      <c r="O1738" s="60">
        <v>100</v>
      </c>
      <c r="P1738" s="60">
        <v>80</v>
      </c>
      <c r="Q1738" s="15"/>
      <c r="R1738" s="60">
        <f>AVERAGE(E1738:P1738)</f>
        <v>66.36363636363636</v>
      </c>
      <c r="S1738" s="61" t="s">
        <v>43</v>
      </c>
    </row>
    <row r="1739" spans="1:19" s="183" customFormat="1" ht="11.1" customHeight="1" x14ac:dyDescent="0.25">
      <c r="A1739" s="59"/>
      <c r="B1739" s="229"/>
      <c r="C1739" s="230"/>
      <c r="D1739" s="56" t="s">
        <v>44</v>
      </c>
      <c r="E1739" s="62" t="s">
        <v>45</v>
      </c>
      <c r="F1739" s="62" t="s">
        <v>97</v>
      </c>
      <c r="G1739" s="62" t="s">
        <v>97</v>
      </c>
      <c r="H1739" s="62" t="s">
        <v>97</v>
      </c>
      <c r="I1739" s="62" t="s">
        <v>97</v>
      </c>
      <c r="J1739" s="63" t="s">
        <v>98</v>
      </c>
      <c r="K1739" s="62" t="s">
        <v>98</v>
      </c>
      <c r="L1739" s="63" t="s">
        <v>98</v>
      </c>
      <c r="M1739" s="63" t="s">
        <v>98</v>
      </c>
      <c r="N1739" s="63" t="s">
        <v>97</v>
      </c>
      <c r="O1739" s="63" t="s">
        <v>97</v>
      </c>
      <c r="P1739" s="63" t="s">
        <v>97</v>
      </c>
      <c r="Q1739" s="64"/>
      <c r="R1739" s="60">
        <f>AVERAGE(E1738:J1738)</f>
        <v>81</v>
      </c>
      <c r="S1739" s="61" t="s">
        <v>46</v>
      </c>
    </row>
    <row r="1740" spans="1:19" s="185" customFormat="1" ht="11.1" customHeight="1" x14ac:dyDescent="0.25">
      <c r="A1740" s="59"/>
      <c r="B1740" s="189"/>
      <c r="C1740" s="189"/>
      <c r="D1740" s="59"/>
      <c r="E1740" s="82"/>
      <c r="F1740" s="82"/>
      <c r="G1740" s="82"/>
      <c r="H1740" s="82"/>
      <c r="I1740" s="82"/>
      <c r="J1740" s="83"/>
      <c r="K1740" s="82"/>
      <c r="L1740" s="83"/>
      <c r="M1740" s="83"/>
      <c r="N1740" s="83"/>
      <c r="O1740" s="83"/>
      <c r="P1740" s="83"/>
      <c r="Q1740" s="81"/>
      <c r="R1740" s="65"/>
      <c r="S1740" s="85"/>
    </row>
    <row r="1741" spans="1:19" s="188" customFormat="1" ht="11.1" customHeight="1" x14ac:dyDescent="0.25">
      <c r="A1741" s="59"/>
      <c r="B1741" s="225" t="s">
        <v>465</v>
      </c>
      <c r="C1741" s="226"/>
      <c r="D1741" s="56" t="s">
        <v>28</v>
      </c>
      <c r="E1741" s="57" t="s">
        <v>466</v>
      </c>
      <c r="F1741" s="57" t="s">
        <v>467</v>
      </c>
      <c r="G1741" s="57" t="s">
        <v>468</v>
      </c>
      <c r="H1741" s="57" t="s">
        <v>469</v>
      </c>
      <c r="I1741" s="57" t="s">
        <v>470</v>
      </c>
      <c r="J1741" s="57" t="s">
        <v>471</v>
      </c>
      <c r="K1741" s="57" t="s">
        <v>472</v>
      </c>
      <c r="L1741" s="57" t="s">
        <v>473</v>
      </c>
      <c r="M1741" s="57" t="s">
        <v>474</v>
      </c>
      <c r="N1741" s="57" t="s">
        <v>475</v>
      </c>
      <c r="O1741" s="57" t="s">
        <v>476</v>
      </c>
      <c r="P1741" s="57" t="s">
        <v>477</v>
      </c>
      <c r="Q1741" s="15"/>
      <c r="R1741" s="150" t="s">
        <v>41</v>
      </c>
      <c r="S1741" s="61"/>
    </row>
    <row r="1742" spans="1:19" s="188" customFormat="1" ht="11.1" customHeight="1" x14ac:dyDescent="0.25">
      <c r="A1742" s="59"/>
      <c r="B1742" s="227"/>
      <c r="C1742" s="228"/>
      <c r="D1742" s="56" t="s">
        <v>42</v>
      </c>
      <c r="E1742" s="60"/>
      <c r="F1742" s="60">
        <v>80</v>
      </c>
      <c r="G1742" s="60">
        <v>25</v>
      </c>
      <c r="H1742" s="60">
        <v>30</v>
      </c>
      <c r="I1742" s="60">
        <v>30</v>
      </c>
      <c r="J1742" s="60">
        <v>30</v>
      </c>
      <c r="K1742" s="60">
        <v>30</v>
      </c>
      <c r="L1742" s="60">
        <v>30</v>
      </c>
      <c r="M1742" s="60">
        <v>30</v>
      </c>
      <c r="N1742" s="60">
        <v>35</v>
      </c>
      <c r="O1742" s="60">
        <v>45</v>
      </c>
      <c r="P1742" s="60"/>
      <c r="Q1742" s="15"/>
      <c r="R1742" s="60">
        <f>AVERAGE(E1742:P1742)</f>
        <v>36.5</v>
      </c>
      <c r="S1742" s="61" t="s">
        <v>43</v>
      </c>
    </row>
    <row r="1743" spans="1:19" s="188" customFormat="1" ht="11.1" customHeight="1" x14ac:dyDescent="0.25">
      <c r="A1743" s="59"/>
      <c r="B1743" s="229"/>
      <c r="C1743" s="230"/>
      <c r="D1743" s="56" t="s">
        <v>44</v>
      </c>
      <c r="E1743" s="62" t="s">
        <v>45</v>
      </c>
      <c r="F1743" s="62" t="s">
        <v>177</v>
      </c>
      <c r="G1743" s="62" t="s">
        <v>98</v>
      </c>
      <c r="H1743" s="62" t="s">
        <v>98</v>
      </c>
      <c r="I1743" s="62" t="s">
        <v>98</v>
      </c>
      <c r="J1743" s="63" t="s">
        <v>83</v>
      </c>
      <c r="K1743" s="62" t="s">
        <v>83</v>
      </c>
      <c r="L1743" s="63" t="s">
        <v>83</v>
      </c>
      <c r="M1743" s="63" t="s">
        <v>83</v>
      </c>
      <c r="N1743" s="63" t="s">
        <v>98</v>
      </c>
      <c r="O1743" s="63" t="s">
        <v>98</v>
      </c>
      <c r="P1743" s="63" t="s">
        <v>45</v>
      </c>
      <c r="Q1743" s="64"/>
      <c r="R1743" s="60">
        <f>AVERAGE(E1742:J1742)</f>
        <v>39</v>
      </c>
      <c r="S1743" s="61" t="s">
        <v>46</v>
      </c>
    </row>
    <row r="1744" spans="1:19" s="185" customFormat="1" ht="11.1" customHeight="1" x14ac:dyDescent="0.25">
      <c r="A1744" s="59"/>
      <c r="B1744" s="184"/>
      <c r="C1744" s="184"/>
      <c r="D1744" s="59"/>
      <c r="E1744" s="82"/>
      <c r="F1744" s="82"/>
      <c r="G1744" s="82"/>
      <c r="H1744" s="82"/>
      <c r="I1744" s="82"/>
      <c r="J1744" s="83"/>
      <c r="K1744" s="82"/>
      <c r="L1744" s="82"/>
      <c r="M1744" s="82"/>
      <c r="N1744" s="82"/>
      <c r="O1744" s="82"/>
      <c r="P1744" s="82"/>
      <c r="Q1744" s="81"/>
      <c r="R1744" s="65"/>
      <c r="S1744" s="85"/>
    </row>
    <row r="1746" spans="1:19" ht="20.100000000000001" customHeight="1" x14ac:dyDescent="0.25">
      <c r="A1746" s="198" t="s">
        <v>372</v>
      </c>
      <c r="B1746" s="198"/>
      <c r="C1746" s="153"/>
      <c r="D1746" s="153"/>
      <c r="E1746" s="153"/>
      <c r="F1746" s="153"/>
      <c r="H1746" s="153"/>
      <c r="I1746" s="153"/>
      <c r="J1746" s="153"/>
      <c r="K1746" s="153"/>
      <c r="N1746" s="153"/>
      <c r="O1746" s="153"/>
      <c r="P1746" s="153"/>
      <c r="Q1746" s="153"/>
      <c r="R1746" s="153"/>
      <c r="S1746" s="153"/>
    </row>
    <row r="1747" spans="1:19" ht="15" customHeight="1" x14ac:dyDescent="0.25">
      <c r="A1747" s="215"/>
      <c r="B1747" s="215"/>
      <c r="C1747" s="153"/>
      <c r="D1747" s="14" t="s">
        <v>26</v>
      </c>
      <c r="E1747" s="153"/>
      <c r="F1747" s="153"/>
      <c r="H1747" s="153"/>
      <c r="I1747" s="153"/>
      <c r="J1747" s="153"/>
      <c r="K1747" s="153"/>
      <c r="N1747" s="153"/>
      <c r="O1747" s="153"/>
      <c r="P1747" s="153"/>
      <c r="Q1747" s="153"/>
      <c r="R1747" s="153"/>
      <c r="S1747" s="153"/>
    </row>
    <row r="1748" spans="1:19" ht="11.1" customHeight="1" x14ac:dyDescent="0.25">
      <c r="A1748" s="153"/>
      <c r="B1748" s="153"/>
      <c r="C1748" s="153"/>
      <c r="D1748" s="153"/>
      <c r="E1748" s="153"/>
      <c r="F1748" s="153"/>
      <c r="H1748" s="153"/>
      <c r="I1748" s="153"/>
      <c r="J1748" s="153"/>
      <c r="K1748" s="153"/>
      <c r="N1748" s="153"/>
      <c r="O1748" s="153"/>
      <c r="P1748" s="153"/>
      <c r="Q1748" s="153"/>
      <c r="R1748" s="153"/>
      <c r="S1748" s="153"/>
    </row>
    <row r="1749" spans="1:19" ht="11.1" customHeight="1" x14ac:dyDescent="0.25">
      <c r="A1749" s="55"/>
      <c r="B1749" s="225" t="s">
        <v>128</v>
      </c>
      <c r="C1749" s="226"/>
      <c r="D1749" s="56" t="s">
        <v>28</v>
      </c>
      <c r="E1749" s="57" t="s">
        <v>124</v>
      </c>
      <c r="F1749" s="57" t="s">
        <v>125</v>
      </c>
      <c r="G1749" s="57" t="s">
        <v>126</v>
      </c>
      <c r="H1749" s="57" t="s">
        <v>127</v>
      </c>
      <c r="I1749" s="57" t="s">
        <v>129</v>
      </c>
      <c r="J1749" s="57" t="s">
        <v>130</v>
      </c>
      <c r="K1749" s="57" t="s">
        <v>131</v>
      </c>
      <c r="L1749" s="57" t="s">
        <v>132</v>
      </c>
      <c r="M1749" s="57" t="s">
        <v>133</v>
      </c>
      <c r="N1749" s="57" t="s">
        <v>134</v>
      </c>
      <c r="O1749" s="57" t="s">
        <v>135</v>
      </c>
      <c r="P1749" s="57" t="s">
        <v>136</v>
      </c>
      <c r="Q1749" s="15"/>
      <c r="R1749" s="57" t="s">
        <v>41</v>
      </c>
      <c r="S1749" s="58"/>
    </row>
    <row r="1750" spans="1:19" ht="11.1" customHeight="1" x14ac:dyDescent="0.25">
      <c r="A1750" s="59"/>
      <c r="B1750" s="227"/>
      <c r="C1750" s="228"/>
      <c r="D1750" s="56" t="s">
        <v>42</v>
      </c>
      <c r="E1750" s="60"/>
      <c r="F1750" s="60"/>
      <c r="G1750" s="60"/>
      <c r="H1750" s="60">
        <v>50</v>
      </c>
      <c r="I1750" s="60">
        <v>45</v>
      </c>
      <c r="J1750" s="60">
        <v>40</v>
      </c>
      <c r="K1750" s="60">
        <v>40</v>
      </c>
      <c r="L1750" s="60">
        <v>50</v>
      </c>
      <c r="M1750" s="60">
        <v>50</v>
      </c>
      <c r="N1750" s="60">
        <v>40</v>
      </c>
      <c r="O1750" s="60">
        <v>40</v>
      </c>
      <c r="P1750" s="60">
        <v>50</v>
      </c>
      <c r="Q1750" s="15"/>
      <c r="R1750" s="60">
        <f>AVERAGE(E1750:P1750)</f>
        <v>45</v>
      </c>
      <c r="S1750" s="61" t="s">
        <v>43</v>
      </c>
    </row>
    <row r="1751" spans="1:19" ht="11.1" customHeight="1" x14ac:dyDescent="0.25">
      <c r="A1751" s="59"/>
      <c r="B1751" s="229"/>
      <c r="C1751" s="230"/>
      <c r="D1751" s="56" t="s">
        <v>44</v>
      </c>
      <c r="E1751" s="63" t="s">
        <v>45</v>
      </c>
      <c r="F1751" s="63" t="s">
        <v>45</v>
      </c>
      <c r="G1751" s="63" t="s">
        <v>45</v>
      </c>
      <c r="H1751" s="62" t="s">
        <v>83</v>
      </c>
      <c r="I1751" s="63" t="s">
        <v>83</v>
      </c>
      <c r="J1751" s="63" t="s">
        <v>83</v>
      </c>
      <c r="K1751" s="62" t="s">
        <v>83</v>
      </c>
      <c r="L1751" s="62" t="s">
        <v>83</v>
      </c>
      <c r="M1751" s="62" t="s">
        <v>83</v>
      </c>
      <c r="N1751" s="63" t="s">
        <v>83</v>
      </c>
      <c r="O1751" s="63" t="s">
        <v>16</v>
      </c>
      <c r="P1751" s="63" t="s">
        <v>16</v>
      </c>
      <c r="Q1751" s="64"/>
      <c r="R1751" s="60">
        <f>AVERAGE(E1750:J1750)</f>
        <v>45</v>
      </c>
      <c r="S1751" s="61" t="s">
        <v>46</v>
      </c>
    </row>
    <row r="1752" spans="1:19" ht="11.1" customHeight="1" x14ac:dyDescent="0.25">
      <c r="A1752" s="59"/>
      <c r="B1752" s="15"/>
      <c r="C1752" s="15"/>
      <c r="D1752" s="15"/>
      <c r="E1752" s="15"/>
      <c r="F1752" s="15"/>
      <c r="G1752" s="161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</row>
    <row r="1753" spans="1:19" ht="11.1" customHeight="1" x14ac:dyDescent="0.25">
      <c r="A1753" s="55"/>
      <c r="B1753" s="225" t="s">
        <v>295</v>
      </c>
      <c r="C1753" s="226"/>
      <c r="D1753" s="56" t="s">
        <v>28</v>
      </c>
      <c r="E1753" s="57" t="s">
        <v>296</v>
      </c>
      <c r="F1753" s="57" t="s">
        <v>297</v>
      </c>
      <c r="G1753" s="57" t="s">
        <v>298</v>
      </c>
      <c r="H1753" s="57" t="s">
        <v>299</v>
      </c>
      <c r="I1753" s="57" t="s">
        <v>300</v>
      </c>
      <c r="J1753" s="57" t="s">
        <v>301</v>
      </c>
      <c r="K1753" s="57" t="s">
        <v>302</v>
      </c>
      <c r="L1753" s="57" t="s">
        <v>303</v>
      </c>
      <c r="M1753" s="57" t="s">
        <v>304</v>
      </c>
      <c r="N1753" s="57" t="s">
        <v>305</v>
      </c>
      <c r="O1753" s="57" t="s">
        <v>306</v>
      </c>
      <c r="P1753" s="57" t="s">
        <v>307</v>
      </c>
      <c r="Q1753" s="15"/>
      <c r="R1753" s="57" t="s">
        <v>41</v>
      </c>
      <c r="S1753" s="58"/>
    </row>
    <row r="1754" spans="1:19" ht="11.1" customHeight="1" x14ac:dyDescent="0.25">
      <c r="A1754" s="59"/>
      <c r="B1754" s="227"/>
      <c r="C1754" s="228"/>
      <c r="D1754" s="56" t="s">
        <v>42</v>
      </c>
      <c r="E1754" s="60">
        <v>30</v>
      </c>
      <c r="F1754" s="60">
        <v>30</v>
      </c>
      <c r="G1754" s="60">
        <v>25</v>
      </c>
      <c r="H1754" s="60">
        <v>30</v>
      </c>
      <c r="I1754" s="60">
        <v>30</v>
      </c>
      <c r="J1754" s="60">
        <v>30</v>
      </c>
      <c r="K1754" s="60">
        <v>35</v>
      </c>
      <c r="L1754" s="60">
        <v>30</v>
      </c>
      <c r="M1754" s="60">
        <v>30</v>
      </c>
      <c r="N1754" s="60">
        <v>40</v>
      </c>
      <c r="O1754" s="60">
        <v>40</v>
      </c>
      <c r="P1754" s="60">
        <v>50</v>
      </c>
      <c r="Q1754" s="15"/>
      <c r="R1754" s="60">
        <f>AVERAGE(E1754:P1754)</f>
        <v>33.333333333333336</v>
      </c>
      <c r="S1754" s="61" t="s">
        <v>43</v>
      </c>
    </row>
    <row r="1755" spans="1:19" ht="11.1" customHeight="1" x14ac:dyDescent="0.25">
      <c r="A1755" s="59"/>
      <c r="B1755" s="229"/>
      <c r="C1755" s="230"/>
      <c r="D1755" s="56" t="s">
        <v>44</v>
      </c>
      <c r="E1755" s="62" t="s">
        <v>200</v>
      </c>
      <c r="F1755" s="62" t="s">
        <v>83</v>
      </c>
      <c r="G1755" s="62" t="s">
        <v>83</v>
      </c>
      <c r="H1755" s="62" t="s">
        <v>200</v>
      </c>
      <c r="I1755" s="62" t="s">
        <v>83</v>
      </c>
      <c r="J1755" s="63" t="s">
        <v>83</v>
      </c>
      <c r="K1755" s="62" t="s">
        <v>83</v>
      </c>
      <c r="L1755" s="62" t="s">
        <v>293</v>
      </c>
      <c r="M1755" s="62" t="s">
        <v>83</v>
      </c>
      <c r="N1755" s="62" t="s">
        <v>293</v>
      </c>
      <c r="O1755" s="62" t="s">
        <v>144</v>
      </c>
      <c r="P1755" s="62" t="s">
        <v>144</v>
      </c>
      <c r="Q1755" s="64"/>
      <c r="R1755" s="60">
        <f>AVERAGE(E1754:J1754)</f>
        <v>29.166666666666668</v>
      </c>
      <c r="S1755" s="61" t="s">
        <v>46</v>
      </c>
    </row>
    <row r="1756" spans="1:19" s="178" customFormat="1" ht="11.1" customHeight="1" x14ac:dyDescent="0.25">
      <c r="A1756" s="59"/>
      <c r="B1756" s="15"/>
      <c r="C1756" s="15"/>
      <c r="D1756" s="15"/>
      <c r="E1756" s="15"/>
      <c r="F1756" s="15"/>
      <c r="G1756" s="161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</row>
    <row r="1757" spans="1:19" s="178" customFormat="1" ht="11.1" customHeight="1" x14ac:dyDescent="0.25">
      <c r="A1757" s="59"/>
      <c r="B1757" s="231" t="s">
        <v>408</v>
      </c>
      <c r="C1757" s="231"/>
      <c r="D1757" s="56" t="s">
        <v>28</v>
      </c>
      <c r="E1757" s="57" t="s">
        <v>411</v>
      </c>
      <c r="F1757" s="57" t="s">
        <v>412</v>
      </c>
      <c r="G1757" s="57" t="s">
        <v>413</v>
      </c>
      <c r="H1757" s="57" t="s">
        <v>414</v>
      </c>
      <c r="I1757" s="57" t="s">
        <v>415</v>
      </c>
      <c r="J1757" s="57" t="s">
        <v>416</v>
      </c>
      <c r="K1757" s="57" t="s">
        <v>417</v>
      </c>
      <c r="L1757" s="57" t="s">
        <v>418</v>
      </c>
      <c r="M1757" s="57" t="s">
        <v>419</v>
      </c>
      <c r="N1757" s="57" t="s">
        <v>420</v>
      </c>
      <c r="O1757" s="57" t="s">
        <v>421</v>
      </c>
      <c r="P1757" s="57" t="s">
        <v>422</v>
      </c>
      <c r="Q1757" s="15"/>
      <c r="R1757" s="150" t="s">
        <v>41</v>
      </c>
      <c r="S1757" s="58"/>
    </row>
    <row r="1758" spans="1:19" s="178" customFormat="1" ht="11.1" customHeight="1" x14ac:dyDescent="0.25">
      <c r="A1758" s="59"/>
      <c r="B1758" s="231"/>
      <c r="C1758" s="231"/>
      <c r="D1758" s="56" t="s">
        <v>42</v>
      </c>
      <c r="E1758" s="60">
        <v>100</v>
      </c>
      <c r="F1758" s="60"/>
      <c r="G1758" s="60">
        <v>70</v>
      </c>
      <c r="H1758" s="60">
        <v>50</v>
      </c>
      <c r="I1758" s="60">
        <v>60</v>
      </c>
      <c r="J1758" s="60">
        <v>45</v>
      </c>
      <c r="K1758" s="60">
        <v>40</v>
      </c>
      <c r="L1758" s="60">
        <v>40</v>
      </c>
      <c r="M1758" s="60">
        <v>30</v>
      </c>
      <c r="N1758" s="60">
        <v>35</v>
      </c>
      <c r="O1758" s="60">
        <v>35</v>
      </c>
      <c r="P1758" s="60">
        <v>30</v>
      </c>
      <c r="Q1758" s="15"/>
      <c r="R1758" s="60">
        <f>AVERAGE(E1758:P1758)</f>
        <v>48.636363636363633</v>
      </c>
      <c r="S1758" s="61" t="s">
        <v>43</v>
      </c>
    </row>
    <row r="1759" spans="1:19" s="178" customFormat="1" ht="11.1" customHeight="1" x14ac:dyDescent="0.25">
      <c r="A1759" s="59"/>
      <c r="B1759" s="231"/>
      <c r="C1759" s="231"/>
      <c r="D1759" s="56" t="s">
        <v>44</v>
      </c>
      <c r="E1759" s="62" t="s">
        <v>121</v>
      </c>
      <c r="F1759" s="62" t="s">
        <v>45</v>
      </c>
      <c r="G1759" s="62" t="s">
        <v>121</v>
      </c>
      <c r="H1759" s="62" t="s">
        <v>121</v>
      </c>
      <c r="I1759" s="62" t="s">
        <v>121</v>
      </c>
      <c r="J1759" s="63" t="s">
        <v>121</v>
      </c>
      <c r="K1759" s="62" t="s">
        <v>121</v>
      </c>
      <c r="L1759" s="62" t="s">
        <v>121</v>
      </c>
      <c r="M1759" s="62" t="s">
        <v>83</v>
      </c>
      <c r="N1759" s="62" t="s">
        <v>83</v>
      </c>
      <c r="O1759" s="62" t="s">
        <v>83</v>
      </c>
      <c r="P1759" s="62" t="s">
        <v>83</v>
      </c>
      <c r="Q1759" s="64"/>
      <c r="R1759" s="60">
        <f>AVERAGE(E1758:J1758)</f>
        <v>65</v>
      </c>
      <c r="S1759" s="61" t="s">
        <v>46</v>
      </c>
    </row>
    <row r="1760" spans="1:19" s="185" customFormat="1" ht="11.1" customHeight="1" x14ac:dyDescent="0.25">
      <c r="A1760" s="59"/>
      <c r="B1760" s="184"/>
      <c r="C1760" s="184"/>
      <c r="D1760" s="59"/>
      <c r="E1760" s="82"/>
      <c r="F1760" s="82"/>
      <c r="G1760" s="82"/>
      <c r="H1760" s="82"/>
      <c r="I1760" s="82"/>
      <c r="J1760" s="83"/>
      <c r="K1760" s="82"/>
      <c r="L1760" s="82"/>
      <c r="M1760" s="82"/>
      <c r="N1760" s="82"/>
      <c r="O1760" s="82"/>
      <c r="P1760" s="82"/>
      <c r="Q1760" s="81"/>
      <c r="R1760" s="65"/>
      <c r="S1760" s="85"/>
    </row>
    <row r="1761" spans="1:19" s="183" customFormat="1" ht="11.1" customHeight="1" x14ac:dyDescent="0.25">
      <c r="A1761" s="59"/>
      <c r="B1761" s="225" t="s">
        <v>446</v>
      </c>
      <c r="C1761" s="226"/>
      <c r="D1761" s="56" t="s">
        <v>28</v>
      </c>
      <c r="E1761" s="57" t="s">
        <v>434</v>
      </c>
      <c r="F1761" s="57" t="s">
        <v>435</v>
      </c>
      <c r="G1761" s="57" t="s">
        <v>436</v>
      </c>
      <c r="H1761" s="57" t="s">
        <v>437</v>
      </c>
      <c r="I1761" s="57" t="s">
        <v>438</v>
      </c>
      <c r="J1761" s="57" t="s">
        <v>439</v>
      </c>
      <c r="K1761" s="57" t="s">
        <v>440</v>
      </c>
      <c r="L1761" s="57" t="s">
        <v>441</v>
      </c>
      <c r="M1761" s="57" t="s">
        <v>442</v>
      </c>
      <c r="N1761" s="57" t="s">
        <v>443</v>
      </c>
      <c r="O1761" s="57" t="s">
        <v>444</v>
      </c>
      <c r="P1761" s="57" t="s">
        <v>445</v>
      </c>
      <c r="Q1761" s="15"/>
      <c r="R1761" s="150" t="s">
        <v>41</v>
      </c>
      <c r="S1761" s="61"/>
    </row>
    <row r="1762" spans="1:19" s="183" customFormat="1" ht="11.1" customHeight="1" x14ac:dyDescent="0.25">
      <c r="A1762" s="59"/>
      <c r="B1762" s="227"/>
      <c r="C1762" s="228"/>
      <c r="D1762" s="56" t="s">
        <v>42</v>
      </c>
      <c r="E1762" s="60"/>
      <c r="F1762" s="60">
        <v>30</v>
      </c>
      <c r="G1762" s="60">
        <v>30</v>
      </c>
      <c r="H1762" s="60">
        <v>40</v>
      </c>
      <c r="I1762" s="60">
        <v>40</v>
      </c>
      <c r="J1762" s="60">
        <v>45</v>
      </c>
      <c r="K1762" s="60">
        <v>35</v>
      </c>
      <c r="L1762" s="60">
        <v>50</v>
      </c>
      <c r="M1762" s="60">
        <v>150</v>
      </c>
      <c r="N1762" s="60">
        <v>100</v>
      </c>
      <c r="O1762" s="60">
        <v>150</v>
      </c>
      <c r="P1762" s="60">
        <v>10</v>
      </c>
      <c r="Q1762" s="15"/>
      <c r="R1762" s="60">
        <f>AVERAGE(E1762:P1762)</f>
        <v>61.81818181818182</v>
      </c>
      <c r="S1762" s="61" t="s">
        <v>43</v>
      </c>
    </row>
    <row r="1763" spans="1:19" s="183" customFormat="1" ht="11.1" customHeight="1" x14ac:dyDescent="0.25">
      <c r="A1763" s="59"/>
      <c r="B1763" s="229"/>
      <c r="C1763" s="230"/>
      <c r="D1763" s="56" t="s">
        <v>44</v>
      </c>
      <c r="E1763" s="62" t="s">
        <v>45</v>
      </c>
      <c r="F1763" s="62" t="s">
        <v>83</v>
      </c>
      <c r="G1763" s="62" t="s">
        <v>83</v>
      </c>
      <c r="H1763" s="62" t="s">
        <v>83</v>
      </c>
      <c r="I1763" s="62" t="s">
        <v>121</v>
      </c>
      <c r="J1763" s="63" t="s">
        <v>144</v>
      </c>
      <c r="K1763" s="62" t="s">
        <v>83</v>
      </c>
      <c r="L1763" s="63" t="s">
        <v>83</v>
      </c>
      <c r="M1763" s="63" t="s">
        <v>144</v>
      </c>
      <c r="N1763" s="63" t="s">
        <v>83</v>
      </c>
      <c r="O1763" s="63" t="s">
        <v>83</v>
      </c>
      <c r="P1763" s="63" t="s">
        <v>83</v>
      </c>
      <c r="Q1763" s="64"/>
      <c r="R1763" s="60">
        <f>AVERAGE(E1762:J1762)</f>
        <v>37</v>
      </c>
      <c r="S1763" s="61" t="s">
        <v>46</v>
      </c>
    </row>
    <row r="1764" spans="1:19" s="185" customFormat="1" ht="11.1" customHeight="1" x14ac:dyDescent="0.25">
      <c r="A1764" s="59"/>
      <c r="B1764" s="189"/>
      <c r="C1764" s="189"/>
      <c r="D1764" s="59"/>
      <c r="E1764" s="82"/>
      <c r="F1764" s="82"/>
      <c r="G1764" s="82"/>
      <c r="H1764" s="82"/>
      <c r="I1764" s="82"/>
      <c r="J1764" s="83"/>
      <c r="K1764" s="82"/>
      <c r="L1764" s="83"/>
      <c r="M1764" s="83"/>
      <c r="N1764" s="83"/>
      <c r="O1764" s="83"/>
      <c r="P1764" s="83"/>
      <c r="Q1764" s="81"/>
      <c r="R1764" s="65"/>
      <c r="S1764" s="85"/>
    </row>
    <row r="1765" spans="1:19" s="188" customFormat="1" ht="11.1" customHeight="1" x14ac:dyDescent="0.25">
      <c r="A1765" s="59"/>
      <c r="B1765" s="225" t="s">
        <v>465</v>
      </c>
      <c r="C1765" s="226"/>
      <c r="D1765" s="56" t="s">
        <v>28</v>
      </c>
      <c r="E1765" s="57" t="s">
        <v>466</v>
      </c>
      <c r="F1765" s="57" t="s">
        <v>467</v>
      </c>
      <c r="G1765" s="57" t="s">
        <v>468</v>
      </c>
      <c r="H1765" s="57" t="s">
        <v>469</v>
      </c>
      <c r="I1765" s="57" t="s">
        <v>470</v>
      </c>
      <c r="J1765" s="57" t="s">
        <v>471</v>
      </c>
      <c r="K1765" s="57" t="s">
        <v>472</v>
      </c>
      <c r="L1765" s="57" t="s">
        <v>473</v>
      </c>
      <c r="M1765" s="57" t="s">
        <v>474</v>
      </c>
      <c r="N1765" s="57" t="s">
        <v>475</v>
      </c>
      <c r="O1765" s="57" t="s">
        <v>476</v>
      </c>
      <c r="P1765" s="57" t="s">
        <v>477</v>
      </c>
      <c r="Q1765" s="15"/>
      <c r="R1765" s="150" t="s">
        <v>41</v>
      </c>
      <c r="S1765" s="61"/>
    </row>
    <row r="1766" spans="1:19" s="188" customFormat="1" ht="11.1" customHeight="1" x14ac:dyDescent="0.25">
      <c r="A1766" s="59"/>
      <c r="B1766" s="227"/>
      <c r="C1766" s="228"/>
      <c r="D1766" s="56" t="s">
        <v>42</v>
      </c>
      <c r="E1766" s="60"/>
      <c r="F1766" s="60"/>
      <c r="G1766" s="60">
        <v>40</v>
      </c>
      <c r="H1766" s="60">
        <v>40</v>
      </c>
      <c r="I1766" s="60">
        <v>40</v>
      </c>
      <c r="J1766" s="60">
        <v>50</v>
      </c>
      <c r="K1766" s="60">
        <v>50</v>
      </c>
      <c r="L1766" s="60">
        <v>40</v>
      </c>
      <c r="M1766" s="60">
        <v>40</v>
      </c>
      <c r="N1766" s="60">
        <v>30</v>
      </c>
      <c r="O1766" s="60">
        <v>40</v>
      </c>
      <c r="P1766" s="60">
        <v>40</v>
      </c>
      <c r="Q1766" s="15"/>
      <c r="R1766" s="60">
        <f>AVERAGE(E1766:P1766)</f>
        <v>41</v>
      </c>
      <c r="S1766" s="61" t="s">
        <v>43</v>
      </c>
    </row>
    <row r="1767" spans="1:19" s="188" customFormat="1" ht="11.1" customHeight="1" x14ac:dyDescent="0.25">
      <c r="A1767" s="59"/>
      <c r="B1767" s="229"/>
      <c r="C1767" s="230"/>
      <c r="D1767" s="56" t="s">
        <v>44</v>
      </c>
      <c r="E1767" s="62" t="s">
        <v>45</v>
      </c>
      <c r="F1767" s="62" t="s">
        <v>45</v>
      </c>
      <c r="G1767" s="62" t="s">
        <v>293</v>
      </c>
      <c r="H1767" s="62" t="s">
        <v>83</v>
      </c>
      <c r="I1767" s="62" t="s">
        <v>293</v>
      </c>
      <c r="J1767" s="63" t="s">
        <v>121</v>
      </c>
      <c r="K1767" s="62" t="s">
        <v>121</v>
      </c>
      <c r="L1767" s="63" t="s">
        <v>121</v>
      </c>
      <c r="M1767" s="63" t="s">
        <v>83</v>
      </c>
      <c r="N1767" s="63" t="s">
        <v>83</v>
      </c>
      <c r="O1767" s="63" t="s">
        <v>293</v>
      </c>
      <c r="P1767" s="63" t="s">
        <v>83</v>
      </c>
      <c r="Q1767" s="64"/>
      <c r="R1767" s="60">
        <f>AVERAGE(E1766:J1766)</f>
        <v>42.5</v>
      </c>
      <c r="S1767" s="61" t="s">
        <v>46</v>
      </c>
    </row>
    <row r="1768" spans="1:19" s="185" customFormat="1" ht="11.1" customHeight="1" x14ac:dyDescent="0.25">
      <c r="A1768" s="59"/>
      <c r="B1768" s="184"/>
      <c r="C1768" s="184"/>
      <c r="D1768" s="59"/>
      <c r="E1768" s="82"/>
      <c r="F1768" s="82"/>
      <c r="G1768" s="82"/>
      <c r="H1768" s="82"/>
      <c r="I1768" s="82"/>
      <c r="J1768" s="83"/>
      <c r="K1768" s="82"/>
      <c r="L1768" s="82"/>
      <c r="M1768" s="82"/>
      <c r="N1768" s="82"/>
      <c r="O1768" s="82"/>
      <c r="P1768" s="82"/>
      <c r="Q1768" s="81"/>
      <c r="R1768" s="65"/>
      <c r="S1768" s="85"/>
    </row>
    <row r="1770" spans="1:19" ht="20.100000000000001" customHeight="1" x14ac:dyDescent="0.25">
      <c r="A1770" s="198" t="s">
        <v>153</v>
      </c>
      <c r="B1770" s="198"/>
      <c r="C1770" s="153"/>
      <c r="D1770" s="153"/>
      <c r="E1770" s="153"/>
      <c r="F1770" s="153"/>
      <c r="H1770" s="153"/>
      <c r="I1770" s="153"/>
      <c r="J1770" s="153"/>
      <c r="K1770" s="153"/>
      <c r="N1770" s="153"/>
      <c r="O1770" s="153"/>
      <c r="P1770" s="153"/>
      <c r="Q1770" s="153"/>
      <c r="R1770" s="153"/>
      <c r="S1770" s="153"/>
    </row>
    <row r="1771" spans="1:19" ht="15" customHeight="1" x14ac:dyDescent="0.25">
      <c r="A1771" s="215" t="s">
        <v>351</v>
      </c>
      <c r="B1771" s="215"/>
      <c r="C1771" s="153"/>
      <c r="D1771" s="14" t="s">
        <v>26</v>
      </c>
      <c r="E1771" s="153"/>
      <c r="F1771" s="153"/>
      <c r="H1771" s="153"/>
      <c r="I1771" s="153"/>
      <c r="J1771" s="153"/>
      <c r="K1771" s="153"/>
      <c r="N1771" s="153"/>
      <c r="O1771" s="153"/>
      <c r="P1771" s="153"/>
      <c r="Q1771" s="153"/>
      <c r="R1771" s="153"/>
      <c r="S1771" s="153"/>
    </row>
    <row r="1772" spans="1:19" ht="11.1" customHeight="1" x14ac:dyDescent="0.25">
      <c r="A1772" s="153"/>
      <c r="B1772" s="153"/>
      <c r="C1772" s="153"/>
      <c r="D1772" s="153"/>
      <c r="E1772" s="153"/>
      <c r="F1772" s="153"/>
      <c r="H1772" s="153"/>
      <c r="I1772" s="153"/>
      <c r="J1772" s="153"/>
      <c r="K1772" s="153"/>
      <c r="N1772" s="153"/>
      <c r="O1772" s="153"/>
      <c r="P1772" s="153"/>
      <c r="Q1772" s="153"/>
      <c r="R1772" s="153"/>
      <c r="S1772" s="153"/>
    </row>
    <row r="1773" spans="1:19" ht="11.1" customHeight="1" x14ac:dyDescent="0.25">
      <c r="A1773" s="55"/>
      <c r="B1773" s="225" t="s">
        <v>116</v>
      </c>
      <c r="C1773" s="226"/>
      <c r="D1773" s="56" t="s">
        <v>28</v>
      </c>
      <c r="E1773" s="57" t="s">
        <v>29</v>
      </c>
      <c r="F1773" s="57" t="s">
        <v>30</v>
      </c>
      <c r="G1773" s="57" t="s">
        <v>31</v>
      </c>
      <c r="H1773" s="57" t="s">
        <v>32</v>
      </c>
      <c r="I1773" s="57" t="s">
        <v>33</v>
      </c>
      <c r="J1773" s="57" t="s">
        <v>34</v>
      </c>
      <c r="K1773" s="57" t="s">
        <v>35</v>
      </c>
      <c r="L1773" s="57" t="s">
        <v>36</v>
      </c>
      <c r="M1773" s="57" t="s">
        <v>37</v>
      </c>
      <c r="N1773" s="57" t="s">
        <v>38</v>
      </c>
      <c r="O1773" s="57" t="s">
        <v>39</v>
      </c>
      <c r="P1773" s="57" t="s">
        <v>40</v>
      </c>
      <c r="Q1773" s="15"/>
      <c r="R1773" s="57" t="s">
        <v>41</v>
      </c>
      <c r="S1773" s="58"/>
    </row>
    <row r="1774" spans="1:19" ht="11.1" customHeight="1" x14ac:dyDescent="0.25">
      <c r="A1774" s="59"/>
      <c r="B1774" s="227"/>
      <c r="C1774" s="228"/>
      <c r="D1774" s="56" t="s">
        <v>42</v>
      </c>
      <c r="E1774" s="60"/>
      <c r="F1774" s="60"/>
      <c r="G1774" s="60">
        <v>80</v>
      </c>
      <c r="H1774" s="60">
        <v>60</v>
      </c>
      <c r="I1774" s="60">
        <v>60</v>
      </c>
      <c r="J1774" s="60">
        <v>60</v>
      </c>
      <c r="K1774" s="60">
        <v>55</v>
      </c>
      <c r="L1774" s="60">
        <v>60</v>
      </c>
      <c r="M1774" s="60">
        <v>45</v>
      </c>
      <c r="N1774" s="60">
        <v>30</v>
      </c>
      <c r="O1774" s="60">
        <v>25</v>
      </c>
      <c r="P1774" s="60">
        <v>30</v>
      </c>
      <c r="Q1774" s="15"/>
      <c r="R1774" s="60">
        <f>AVERAGE(E1774:P1774)</f>
        <v>50.5</v>
      </c>
      <c r="S1774" s="61" t="s">
        <v>43</v>
      </c>
    </row>
    <row r="1775" spans="1:19" ht="11.1" customHeight="1" x14ac:dyDescent="0.25">
      <c r="A1775" s="59"/>
      <c r="B1775" s="229"/>
      <c r="C1775" s="230"/>
      <c r="D1775" s="56" t="s">
        <v>44</v>
      </c>
      <c r="E1775" s="62"/>
      <c r="F1775" s="62"/>
      <c r="G1775" s="62"/>
      <c r="H1775" s="62"/>
      <c r="I1775" s="62"/>
      <c r="J1775" s="63"/>
      <c r="K1775" s="63"/>
      <c r="L1775" s="63"/>
      <c r="M1775" s="63"/>
      <c r="N1775" s="63"/>
      <c r="O1775" s="63"/>
      <c r="P1775" s="63"/>
      <c r="Q1775" s="64"/>
      <c r="R1775" s="60">
        <f>AVERAGE(E1774:J1774)</f>
        <v>65</v>
      </c>
      <c r="S1775" s="61" t="s">
        <v>46</v>
      </c>
    </row>
    <row r="1776" spans="1:19" ht="11.1" customHeight="1" x14ac:dyDescent="0.25">
      <c r="A1776" s="59"/>
      <c r="B1776" s="59"/>
      <c r="C1776" s="59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15"/>
      <c r="P1776" s="15"/>
      <c r="Q1776" s="15"/>
      <c r="R1776" s="15"/>
      <c r="S1776" s="54"/>
    </row>
    <row r="1777" spans="1:19" ht="11.1" customHeight="1" x14ac:dyDescent="0.25">
      <c r="A1777" s="55"/>
      <c r="B1777" s="225" t="s">
        <v>117</v>
      </c>
      <c r="C1777" s="226"/>
      <c r="D1777" s="56" t="s">
        <v>28</v>
      </c>
      <c r="E1777" s="57" t="s">
        <v>47</v>
      </c>
      <c r="F1777" s="57" t="s">
        <v>48</v>
      </c>
      <c r="G1777" s="57" t="s">
        <v>49</v>
      </c>
      <c r="H1777" s="57" t="s">
        <v>50</v>
      </c>
      <c r="I1777" s="57" t="s">
        <v>51</v>
      </c>
      <c r="J1777" s="57" t="s">
        <v>52</v>
      </c>
      <c r="K1777" s="57" t="s">
        <v>53</v>
      </c>
      <c r="L1777" s="57" t="s">
        <v>54</v>
      </c>
      <c r="M1777" s="57" t="s">
        <v>55</v>
      </c>
      <c r="N1777" s="57" t="s">
        <v>56</v>
      </c>
      <c r="O1777" s="57" t="s">
        <v>57</v>
      </c>
      <c r="P1777" s="57" t="s">
        <v>58</v>
      </c>
      <c r="Q1777" s="15"/>
      <c r="R1777" s="57" t="s">
        <v>41</v>
      </c>
      <c r="S1777" s="58"/>
    </row>
    <row r="1778" spans="1:19" ht="11.1" customHeight="1" x14ac:dyDescent="0.25">
      <c r="A1778" s="59"/>
      <c r="B1778" s="227"/>
      <c r="C1778" s="228"/>
      <c r="D1778" s="56" t="s">
        <v>42</v>
      </c>
      <c r="E1778" s="60">
        <v>80</v>
      </c>
      <c r="F1778" s="60">
        <v>70</v>
      </c>
      <c r="G1778" s="60">
        <v>40</v>
      </c>
      <c r="H1778" s="60">
        <v>40</v>
      </c>
      <c r="I1778" s="60">
        <v>30</v>
      </c>
      <c r="J1778" s="60">
        <v>25</v>
      </c>
      <c r="K1778" s="60">
        <v>10</v>
      </c>
      <c r="L1778" s="60">
        <v>40</v>
      </c>
      <c r="M1778" s="60">
        <v>40</v>
      </c>
      <c r="N1778" s="60">
        <v>30</v>
      </c>
      <c r="O1778" s="60">
        <v>40</v>
      </c>
      <c r="P1778" s="60"/>
      <c r="Q1778" s="15"/>
      <c r="R1778" s="60">
        <f>AVERAGE(E1778:P1778)</f>
        <v>40.454545454545453</v>
      </c>
      <c r="S1778" s="61" t="s">
        <v>43</v>
      </c>
    </row>
    <row r="1779" spans="1:19" ht="11.1" customHeight="1" x14ac:dyDescent="0.25">
      <c r="A1779" s="59"/>
      <c r="B1779" s="229"/>
      <c r="C1779" s="230"/>
      <c r="D1779" s="56" t="s">
        <v>44</v>
      </c>
      <c r="E1779" s="62"/>
      <c r="F1779" s="62"/>
      <c r="G1779" s="62"/>
      <c r="H1779" s="62"/>
      <c r="I1779" s="62"/>
      <c r="J1779" s="63"/>
      <c r="K1779" s="63"/>
      <c r="L1779" s="63"/>
      <c r="M1779" s="63"/>
      <c r="N1779" s="63"/>
      <c r="O1779" s="63"/>
      <c r="P1779" s="63" t="s">
        <v>45</v>
      </c>
      <c r="Q1779" s="64"/>
      <c r="R1779" s="60">
        <f>AVERAGE(E1778:J1778)</f>
        <v>47.5</v>
      </c>
      <c r="S1779" s="61" t="s">
        <v>46</v>
      </c>
    </row>
    <row r="1780" spans="1:19" ht="11.1" customHeight="1" x14ac:dyDescent="0.25">
      <c r="A1780" s="59"/>
      <c r="B1780" s="52"/>
      <c r="C1780" s="15"/>
      <c r="D1780" s="66"/>
      <c r="E1780" s="66"/>
      <c r="F1780" s="66"/>
      <c r="G1780" s="61"/>
      <c r="H1780" s="66"/>
      <c r="I1780" s="66"/>
      <c r="J1780" s="66"/>
      <c r="K1780" s="66"/>
      <c r="L1780" s="66"/>
      <c r="M1780" s="66"/>
      <c r="N1780" s="66"/>
      <c r="O1780" s="66"/>
      <c r="P1780" s="66"/>
      <c r="Q1780" s="66"/>
      <c r="R1780" s="66"/>
      <c r="S1780" s="54"/>
    </row>
    <row r="1781" spans="1:19" ht="11.1" customHeight="1" x14ac:dyDescent="0.25">
      <c r="A1781" s="55"/>
      <c r="B1781" s="225" t="s">
        <v>118</v>
      </c>
      <c r="C1781" s="226"/>
      <c r="D1781" s="56" t="s">
        <v>28</v>
      </c>
      <c r="E1781" s="57" t="s">
        <v>60</v>
      </c>
      <c r="F1781" s="57" t="s">
        <v>61</v>
      </c>
      <c r="G1781" s="57" t="s">
        <v>62</v>
      </c>
      <c r="H1781" s="57" t="s">
        <v>63</v>
      </c>
      <c r="I1781" s="57" t="s">
        <v>64</v>
      </c>
      <c r="J1781" s="57" t="s">
        <v>65</v>
      </c>
      <c r="K1781" s="57" t="s">
        <v>66</v>
      </c>
      <c r="L1781" s="57" t="s">
        <v>67</v>
      </c>
      <c r="M1781" s="57" t="s">
        <v>68</v>
      </c>
      <c r="N1781" s="57" t="s">
        <v>56</v>
      </c>
      <c r="O1781" s="57" t="s">
        <v>69</v>
      </c>
      <c r="P1781" s="57" t="s">
        <v>70</v>
      </c>
      <c r="Q1781" s="15"/>
      <c r="R1781" s="57" t="s">
        <v>41</v>
      </c>
      <c r="S1781" s="58"/>
    </row>
    <row r="1782" spans="1:19" ht="11.1" customHeight="1" x14ac:dyDescent="0.25">
      <c r="A1782" s="59"/>
      <c r="B1782" s="227"/>
      <c r="C1782" s="228"/>
      <c r="D1782" s="56" t="s">
        <v>42</v>
      </c>
      <c r="E1782" s="60">
        <v>55</v>
      </c>
      <c r="F1782" s="60">
        <v>70</v>
      </c>
      <c r="G1782" s="60">
        <v>40</v>
      </c>
      <c r="H1782" s="60">
        <v>30</v>
      </c>
      <c r="I1782" s="60">
        <v>140</v>
      </c>
      <c r="J1782" s="60">
        <v>100</v>
      </c>
      <c r="K1782" s="60">
        <v>50</v>
      </c>
      <c r="L1782" s="60">
        <v>10</v>
      </c>
      <c r="M1782" s="60">
        <v>30</v>
      </c>
      <c r="N1782" s="60"/>
      <c r="O1782" s="60">
        <v>50</v>
      </c>
      <c r="P1782" s="60"/>
      <c r="Q1782" s="15"/>
      <c r="R1782" s="60">
        <f>AVERAGE(E1782:P1782)</f>
        <v>57.5</v>
      </c>
      <c r="S1782" s="61" t="s">
        <v>43</v>
      </c>
    </row>
    <row r="1783" spans="1:19" ht="11.1" customHeight="1" x14ac:dyDescent="0.25">
      <c r="A1783" s="59"/>
      <c r="B1783" s="229"/>
      <c r="C1783" s="230"/>
      <c r="D1783" s="56" t="s">
        <v>44</v>
      </c>
      <c r="E1783" s="62"/>
      <c r="F1783" s="62"/>
      <c r="G1783" s="62"/>
      <c r="H1783" s="62"/>
      <c r="I1783" s="62"/>
      <c r="J1783" s="63"/>
      <c r="K1783" s="63"/>
      <c r="L1783" s="63"/>
      <c r="M1783" s="63"/>
      <c r="N1783" s="63" t="s">
        <v>240</v>
      </c>
      <c r="O1783" s="63"/>
      <c r="P1783" s="63" t="s">
        <v>45</v>
      </c>
      <c r="Q1783" s="64"/>
      <c r="R1783" s="60">
        <f>AVERAGE(E1782:J1782)</f>
        <v>72.5</v>
      </c>
      <c r="S1783" s="61" t="s">
        <v>46</v>
      </c>
    </row>
    <row r="1784" spans="1:19" ht="11.1" customHeight="1" x14ac:dyDescent="0.25">
      <c r="A1784" s="59"/>
      <c r="B1784" s="55"/>
      <c r="C1784" s="59"/>
      <c r="D1784" s="59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59"/>
      <c r="R1784" s="59"/>
      <c r="S1784" s="59"/>
    </row>
    <row r="1785" spans="1:19" ht="11.1" customHeight="1" x14ac:dyDescent="0.25">
      <c r="A1785" s="55"/>
      <c r="B1785" s="225" t="s">
        <v>119</v>
      </c>
      <c r="C1785" s="226"/>
      <c r="D1785" s="56" t="s">
        <v>28</v>
      </c>
      <c r="E1785" s="57" t="s">
        <v>71</v>
      </c>
      <c r="F1785" s="57" t="s">
        <v>72</v>
      </c>
      <c r="G1785" s="57" t="s">
        <v>73</v>
      </c>
      <c r="H1785" s="57" t="s">
        <v>74</v>
      </c>
      <c r="I1785" s="57" t="s">
        <v>75</v>
      </c>
      <c r="J1785" s="57" t="s">
        <v>76</v>
      </c>
      <c r="K1785" s="57" t="s">
        <v>77</v>
      </c>
      <c r="L1785" s="57" t="s">
        <v>78</v>
      </c>
      <c r="M1785" s="57" t="s">
        <v>79</v>
      </c>
      <c r="N1785" s="57" t="s">
        <v>80</v>
      </c>
      <c r="O1785" s="57" t="s">
        <v>81</v>
      </c>
      <c r="P1785" s="57" t="s">
        <v>82</v>
      </c>
      <c r="Q1785" s="15"/>
      <c r="R1785" s="57" t="s">
        <v>41</v>
      </c>
      <c r="S1785" s="58"/>
    </row>
    <row r="1786" spans="1:19" ht="11.1" customHeight="1" x14ac:dyDescent="0.25">
      <c r="A1786" s="59"/>
      <c r="B1786" s="227"/>
      <c r="C1786" s="228"/>
      <c r="D1786" s="56" t="s">
        <v>42</v>
      </c>
      <c r="E1786" s="60"/>
      <c r="F1786" s="60"/>
      <c r="G1786" s="60">
        <v>40</v>
      </c>
      <c r="H1786" s="60">
        <v>50</v>
      </c>
      <c r="I1786" s="60">
        <v>80</v>
      </c>
      <c r="J1786" s="60">
        <v>90</v>
      </c>
      <c r="K1786" s="60">
        <v>85</v>
      </c>
      <c r="L1786" s="60">
        <v>30</v>
      </c>
      <c r="M1786" s="60">
        <v>20</v>
      </c>
      <c r="N1786" s="60">
        <v>80</v>
      </c>
      <c r="O1786" s="60">
        <v>60</v>
      </c>
      <c r="P1786" s="60">
        <v>50</v>
      </c>
      <c r="Q1786" s="15"/>
      <c r="R1786" s="60">
        <f>AVERAGE(E1786:P1786)</f>
        <v>58.5</v>
      </c>
      <c r="S1786" s="61" t="s">
        <v>43</v>
      </c>
    </row>
    <row r="1787" spans="1:19" ht="11.1" customHeight="1" x14ac:dyDescent="0.25">
      <c r="A1787" s="59"/>
      <c r="B1787" s="229"/>
      <c r="C1787" s="230"/>
      <c r="D1787" s="56" t="s">
        <v>44</v>
      </c>
      <c r="E1787" s="62" t="s">
        <v>45</v>
      </c>
      <c r="F1787" s="62" t="s">
        <v>45</v>
      </c>
      <c r="G1787" s="62"/>
      <c r="H1787" s="62"/>
      <c r="I1787" s="62"/>
      <c r="J1787" s="63"/>
      <c r="K1787" s="63"/>
      <c r="L1787" s="63"/>
      <c r="M1787" s="63" t="s">
        <v>121</v>
      </c>
      <c r="N1787" s="63" t="s">
        <v>83</v>
      </c>
      <c r="O1787" s="63" t="s">
        <v>83</v>
      </c>
      <c r="P1787" s="63"/>
      <c r="Q1787" s="64"/>
      <c r="R1787" s="60">
        <f>AVERAGE(E1786:J1786)</f>
        <v>65</v>
      </c>
      <c r="S1787" s="61" t="s">
        <v>46</v>
      </c>
    </row>
    <row r="1788" spans="1:19" ht="11.1" customHeight="1" x14ac:dyDescent="0.25">
      <c r="A1788" s="59"/>
      <c r="B1788" s="55"/>
      <c r="C1788" s="59"/>
      <c r="D1788" s="59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59"/>
      <c r="R1788" s="59"/>
      <c r="S1788" s="59"/>
    </row>
    <row r="1789" spans="1:19" ht="11.1" customHeight="1" x14ac:dyDescent="0.25">
      <c r="A1789" s="55"/>
      <c r="B1789" s="225" t="s">
        <v>122</v>
      </c>
      <c r="C1789" s="226"/>
      <c r="D1789" s="56" t="s">
        <v>28</v>
      </c>
      <c r="E1789" s="57" t="s">
        <v>85</v>
      </c>
      <c r="F1789" s="57" t="s">
        <v>86</v>
      </c>
      <c r="G1789" s="57" t="s">
        <v>87</v>
      </c>
      <c r="H1789" s="57" t="s">
        <v>88</v>
      </c>
      <c r="I1789" s="57" t="s">
        <v>89</v>
      </c>
      <c r="J1789" s="57" t="s">
        <v>90</v>
      </c>
      <c r="K1789" s="57" t="s">
        <v>91</v>
      </c>
      <c r="L1789" s="57" t="s">
        <v>92</v>
      </c>
      <c r="M1789" s="57" t="s">
        <v>93</v>
      </c>
      <c r="N1789" s="57" t="s">
        <v>94</v>
      </c>
      <c r="O1789" s="57" t="s">
        <v>95</v>
      </c>
      <c r="P1789" s="57" t="s">
        <v>96</v>
      </c>
      <c r="Q1789" s="15"/>
      <c r="R1789" s="57" t="s">
        <v>41</v>
      </c>
      <c r="S1789" s="58"/>
    </row>
    <row r="1790" spans="1:19" ht="11.1" customHeight="1" x14ac:dyDescent="0.25">
      <c r="A1790" s="59"/>
      <c r="B1790" s="227"/>
      <c r="C1790" s="228"/>
      <c r="D1790" s="56" t="s">
        <v>42</v>
      </c>
      <c r="E1790" s="60"/>
      <c r="F1790" s="60">
        <v>70</v>
      </c>
      <c r="G1790" s="60">
        <v>50</v>
      </c>
      <c r="H1790" s="60">
        <v>50</v>
      </c>
      <c r="I1790" s="60">
        <v>25</v>
      </c>
      <c r="J1790" s="60">
        <v>30</v>
      </c>
      <c r="K1790" s="60">
        <v>60</v>
      </c>
      <c r="L1790" s="60">
        <v>25</v>
      </c>
      <c r="M1790" s="60">
        <v>25</v>
      </c>
      <c r="N1790" s="60">
        <v>60</v>
      </c>
      <c r="O1790" s="60">
        <v>60</v>
      </c>
      <c r="P1790" s="60">
        <v>35</v>
      </c>
      <c r="Q1790" s="15"/>
      <c r="R1790" s="60">
        <f>AVERAGE(E1790:P1790)</f>
        <v>44.545454545454547</v>
      </c>
      <c r="S1790" s="61" t="s">
        <v>43</v>
      </c>
    </row>
    <row r="1791" spans="1:19" ht="11.1" customHeight="1" x14ac:dyDescent="0.25">
      <c r="A1791" s="59"/>
      <c r="B1791" s="229"/>
      <c r="C1791" s="230"/>
      <c r="D1791" s="56" t="s">
        <v>44</v>
      </c>
      <c r="E1791" s="63" t="s">
        <v>45</v>
      </c>
      <c r="F1791" s="62" t="s">
        <v>149</v>
      </c>
      <c r="G1791" s="62" t="s">
        <v>83</v>
      </c>
      <c r="H1791" s="62" t="s">
        <v>83</v>
      </c>
      <c r="I1791" s="62" t="s">
        <v>170</v>
      </c>
      <c r="J1791" s="63" t="s">
        <v>83</v>
      </c>
      <c r="K1791" s="63" t="s">
        <v>83</v>
      </c>
      <c r="L1791" s="63" t="s">
        <v>121</v>
      </c>
      <c r="M1791" s="63" t="s">
        <v>121</v>
      </c>
      <c r="N1791" s="63" t="s">
        <v>121</v>
      </c>
      <c r="O1791" s="63" t="s">
        <v>121</v>
      </c>
      <c r="P1791" s="63" t="s">
        <v>83</v>
      </c>
      <c r="Q1791" s="64"/>
      <c r="R1791" s="60">
        <f>AVERAGE(E1790:J1790)</f>
        <v>45</v>
      </c>
      <c r="S1791" s="61" t="s">
        <v>46</v>
      </c>
    </row>
    <row r="1792" spans="1:19" ht="11.1" customHeight="1" x14ac:dyDescent="0.25">
      <c r="A1792" s="59"/>
      <c r="B1792" s="15"/>
      <c r="C1792" s="15"/>
      <c r="D1792" s="15"/>
      <c r="E1792" s="15"/>
      <c r="F1792" s="15"/>
      <c r="G1792" s="161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</row>
    <row r="1793" spans="1:19" ht="11.1" customHeight="1" x14ac:dyDescent="0.25">
      <c r="A1793" s="55"/>
      <c r="B1793" s="225" t="s">
        <v>128</v>
      </c>
      <c r="C1793" s="226"/>
      <c r="D1793" s="56" t="s">
        <v>28</v>
      </c>
      <c r="E1793" s="57" t="s">
        <v>124</v>
      </c>
      <c r="F1793" s="57" t="s">
        <v>125</v>
      </c>
      <c r="G1793" s="57" t="s">
        <v>126</v>
      </c>
      <c r="H1793" s="57" t="s">
        <v>127</v>
      </c>
      <c r="I1793" s="57" t="s">
        <v>129</v>
      </c>
      <c r="J1793" s="57" t="s">
        <v>130</v>
      </c>
      <c r="K1793" s="57" t="s">
        <v>131</v>
      </c>
      <c r="L1793" s="57" t="s">
        <v>132</v>
      </c>
      <c r="M1793" s="57" t="s">
        <v>133</v>
      </c>
      <c r="N1793" s="57" t="s">
        <v>134</v>
      </c>
      <c r="O1793" s="57" t="s">
        <v>135</v>
      </c>
      <c r="P1793" s="57" t="s">
        <v>136</v>
      </c>
      <c r="Q1793" s="15"/>
      <c r="R1793" s="57" t="s">
        <v>41</v>
      </c>
      <c r="S1793" s="58"/>
    </row>
    <row r="1794" spans="1:19" ht="11.1" customHeight="1" x14ac:dyDescent="0.25">
      <c r="A1794" s="59"/>
      <c r="B1794" s="227"/>
      <c r="C1794" s="228"/>
      <c r="D1794" s="56" t="s">
        <v>42</v>
      </c>
      <c r="E1794" s="60"/>
      <c r="F1794" s="60"/>
      <c r="G1794" s="60">
        <v>50</v>
      </c>
      <c r="H1794" s="60">
        <v>60</v>
      </c>
      <c r="I1794" s="60">
        <v>55</v>
      </c>
      <c r="J1794" s="60">
        <v>55</v>
      </c>
      <c r="K1794" s="60">
        <v>95</v>
      </c>
      <c r="L1794" s="60">
        <v>50</v>
      </c>
      <c r="M1794" s="60">
        <v>60</v>
      </c>
      <c r="N1794" s="60">
        <v>70</v>
      </c>
      <c r="O1794" s="60">
        <v>60</v>
      </c>
      <c r="P1794" s="60">
        <v>130</v>
      </c>
      <c r="Q1794" s="15"/>
      <c r="R1794" s="60">
        <f>AVERAGE(E1794:P1794)</f>
        <v>68.5</v>
      </c>
      <c r="S1794" s="61" t="s">
        <v>43</v>
      </c>
    </row>
    <row r="1795" spans="1:19" ht="11.1" customHeight="1" x14ac:dyDescent="0.25">
      <c r="A1795" s="59"/>
      <c r="B1795" s="229"/>
      <c r="C1795" s="230"/>
      <c r="D1795" s="56" t="s">
        <v>44</v>
      </c>
      <c r="E1795" s="63" t="s">
        <v>45</v>
      </c>
      <c r="F1795" s="63" t="s">
        <v>45</v>
      </c>
      <c r="G1795" s="62" t="s">
        <v>83</v>
      </c>
      <c r="H1795" s="62" t="s">
        <v>121</v>
      </c>
      <c r="I1795" s="63" t="s">
        <v>293</v>
      </c>
      <c r="J1795" s="63" t="s">
        <v>16</v>
      </c>
      <c r="K1795" s="62" t="s">
        <v>121</v>
      </c>
      <c r="L1795" s="62" t="s">
        <v>121</v>
      </c>
      <c r="M1795" s="62" t="s">
        <v>121</v>
      </c>
      <c r="N1795" s="63" t="s">
        <v>121</v>
      </c>
      <c r="O1795" s="63" t="s">
        <v>83</v>
      </c>
      <c r="P1795" s="63" t="s">
        <v>121</v>
      </c>
      <c r="Q1795" s="64"/>
      <c r="R1795" s="60">
        <f>AVERAGE(E1794:J1794)</f>
        <v>55</v>
      </c>
      <c r="S1795" s="61" t="s">
        <v>46</v>
      </c>
    </row>
    <row r="1796" spans="1:19" ht="11.1" customHeight="1" x14ac:dyDescent="0.25">
      <c r="A1796" s="59"/>
      <c r="B1796" s="15"/>
      <c r="C1796" s="15"/>
      <c r="D1796" s="15"/>
      <c r="E1796" s="15"/>
      <c r="F1796" s="15"/>
      <c r="G1796" s="161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</row>
    <row r="1797" spans="1:19" ht="11.1" customHeight="1" x14ac:dyDescent="0.25">
      <c r="A1797" s="55"/>
      <c r="B1797" s="225" t="s">
        <v>295</v>
      </c>
      <c r="C1797" s="226"/>
      <c r="D1797" s="56" t="s">
        <v>28</v>
      </c>
      <c r="E1797" s="57" t="s">
        <v>296</v>
      </c>
      <c r="F1797" s="57" t="s">
        <v>297</v>
      </c>
      <c r="G1797" s="57" t="s">
        <v>298</v>
      </c>
      <c r="H1797" s="57" t="s">
        <v>299</v>
      </c>
      <c r="I1797" s="57" t="s">
        <v>300</v>
      </c>
      <c r="J1797" s="57" t="s">
        <v>301</v>
      </c>
      <c r="K1797" s="57" t="s">
        <v>302</v>
      </c>
      <c r="L1797" s="57" t="s">
        <v>303</v>
      </c>
      <c r="M1797" s="57" t="s">
        <v>304</v>
      </c>
      <c r="N1797" s="57" t="s">
        <v>305</v>
      </c>
      <c r="O1797" s="57" t="s">
        <v>306</v>
      </c>
      <c r="P1797" s="57" t="s">
        <v>307</v>
      </c>
      <c r="Q1797" s="15"/>
      <c r="R1797" s="57" t="s">
        <v>41</v>
      </c>
      <c r="S1797" s="58"/>
    </row>
    <row r="1798" spans="1:19" ht="11.1" customHeight="1" x14ac:dyDescent="0.25">
      <c r="A1798" s="59"/>
      <c r="B1798" s="227"/>
      <c r="C1798" s="228"/>
      <c r="D1798" s="56" t="s">
        <v>42</v>
      </c>
      <c r="E1798" s="60">
        <v>50</v>
      </c>
      <c r="F1798" s="60">
        <v>40</v>
      </c>
      <c r="G1798" s="60">
        <v>35</v>
      </c>
      <c r="H1798" s="60">
        <v>70</v>
      </c>
      <c r="I1798" s="60">
        <v>110</v>
      </c>
      <c r="J1798" s="60">
        <v>140</v>
      </c>
      <c r="K1798" s="60">
        <v>100</v>
      </c>
      <c r="L1798" s="60">
        <v>160</v>
      </c>
      <c r="M1798" s="60">
        <v>160</v>
      </c>
      <c r="N1798" s="60">
        <v>70</v>
      </c>
      <c r="O1798" s="60">
        <v>100</v>
      </c>
      <c r="P1798" s="60"/>
      <c r="Q1798" s="15"/>
      <c r="R1798" s="60">
        <f>AVERAGE(E1798:P1798)</f>
        <v>94.090909090909093</v>
      </c>
      <c r="S1798" s="61" t="s">
        <v>43</v>
      </c>
    </row>
    <row r="1799" spans="1:19" ht="11.1" customHeight="1" x14ac:dyDescent="0.25">
      <c r="A1799" s="59"/>
      <c r="B1799" s="229"/>
      <c r="C1799" s="230"/>
      <c r="D1799" s="56" t="s">
        <v>44</v>
      </c>
      <c r="E1799" s="62" t="s">
        <v>121</v>
      </c>
      <c r="F1799" s="62" t="s">
        <v>121</v>
      </c>
      <c r="G1799" s="62" t="s">
        <v>121</v>
      </c>
      <c r="H1799" s="62" t="s">
        <v>83</v>
      </c>
      <c r="I1799" s="62" t="s">
        <v>83</v>
      </c>
      <c r="J1799" s="63" t="s">
        <v>83</v>
      </c>
      <c r="K1799" s="62" t="s">
        <v>121</v>
      </c>
      <c r="L1799" s="62" t="s">
        <v>121</v>
      </c>
      <c r="M1799" s="62" t="s">
        <v>177</v>
      </c>
      <c r="N1799" s="62" t="s">
        <v>121</v>
      </c>
      <c r="O1799" s="62" t="s">
        <v>121</v>
      </c>
      <c r="P1799" s="63" t="s">
        <v>45</v>
      </c>
      <c r="Q1799" s="64"/>
      <c r="R1799" s="60">
        <f>AVERAGE(E1798:J1798)</f>
        <v>74.166666666666671</v>
      </c>
      <c r="S1799" s="61" t="s">
        <v>46</v>
      </c>
    </row>
    <row r="1800" spans="1:19" s="178" customFormat="1" ht="11.1" customHeight="1" x14ac:dyDescent="0.25">
      <c r="A1800" s="59"/>
      <c r="B1800" s="15"/>
      <c r="C1800" s="15"/>
      <c r="D1800" s="15"/>
      <c r="E1800" s="15"/>
      <c r="F1800" s="15"/>
      <c r="G1800" s="161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</row>
    <row r="1801" spans="1:19" s="178" customFormat="1" ht="11.1" customHeight="1" x14ac:dyDescent="0.25">
      <c r="A1801" s="59"/>
      <c r="B1801" s="231" t="s">
        <v>408</v>
      </c>
      <c r="C1801" s="231"/>
      <c r="D1801" s="56" t="s">
        <v>28</v>
      </c>
      <c r="E1801" s="57" t="s">
        <v>411</v>
      </c>
      <c r="F1801" s="57" t="s">
        <v>412</v>
      </c>
      <c r="G1801" s="57" t="s">
        <v>413</v>
      </c>
      <c r="H1801" s="57" t="s">
        <v>414</v>
      </c>
      <c r="I1801" s="57" t="s">
        <v>415</v>
      </c>
      <c r="J1801" s="57" t="s">
        <v>416</v>
      </c>
      <c r="K1801" s="57" t="s">
        <v>417</v>
      </c>
      <c r="L1801" s="57" t="s">
        <v>418</v>
      </c>
      <c r="M1801" s="57" t="s">
        <v>419</v>
      </c>
      <c r="N1801" s="57" t="s">
        <v>420</v>
      </c>
      <c r="O1801" s="57" t="s">
        <v>421</v>
      </c>
      <c r="P1801" s="57" t="s">
        <v>422</v>
      </c>
      <c r="Q1801" s="15"/>
      <c r="R1801" s="150" t="s">
        <v>41</v>
      </c>
      <c r="S1801" s="58"/>
    </row>
    <row r="1802" spans="1:19" s="178" customFormat="1" ht="11.1" customHeight="1" x14ac:dyDescent="0.25">
      <c r="A1802" s="59"/>
      <c r="B1802" s="231"/>
      <c r="C1802" s="231"/>
      <c r="D1802" s="56" t="s">
        <v>42</v>
      </c>
      <c r="E1802" s="60">
        <v>80</v>
      </c>
      <c r="F1802" s="60">
        <v>60</v>
      </c>
      <c r="G1802" s="60">
        <v>50</v>
      </c>
      <c r="H1802" s="60">
        <v>100</v>
      </c>
      <c r="I1802" s="60">
        <v>80</v>
      </c>
      <c r="J1802" s="60">
        <v>60</v>
      </c>
      <c r="K1802" s="60">
        <v>50</v>
      </c>
      <c r="L1802" s="60">
        <v>50</v>
      </c>
      <c r="M1802" s="60">
        <v>50</v>
      </c>
      <c r="N1802" s="60">
        <v>70</v>
      </c>
      <c r="O1802" s="60">
        <v>170</v>
      </c>
      <c r="P1802" s="60">
        <v>120</v>
      </c>
      <c r="Q1802" s="15"/>
      <c r="R1802" s="60">
        <f>AVERAGE(E1802:P1802)</f>
        <v>78.333333333333329</v>
      </c>
      <c r="S1802" s="61" t="s">
        <v>43</v>
      </c>
    </row>
    <row r="1803" spans="1:19" s="178" customFormat="1" ht="11.1" customHeight="1" x14ac:dyDescent="0.25">
      <c r="A1803" s="59"/>
      <c r="B1803" s="231"/>
      <c r="C1803" s="231"/>
      <c r="D1803" s="56" t="s">
        <v>44</v>
      </c>
      <c r="E1803" s="62" t="s">
        <v>121</v>
      </c>
      <c r="F1803" s="62" t="s">
        <v>121</v>
      </c>
      <c r="G1803" s="62" t="s">
        <v>121</v>
      </c>
      <c r="H1803" s="62" t="s">
        <v>121</v>
      </c>
      <c r="I1803" s="62" t="s">
        <v>121</v>
      </c>
      <c r="J1803" s="63" t="s">
        <v>83</v>
      </c>
      <c r="K1803" s="62" t="s">
        <v>83</v>
      </c>
      <c r="L1803" s="62" t="s">
        <v>121</v>
      </c>
      <c r="M1803" s="62" t="s">
        <v>83</v>
      </c>
      <c r="N1803" s="62" t="s">
        <v>121</v>
      </c>
      <c r="O1803" s="62" t="s">
        <v>177</v>
      </c>
      <c r="P1803" s="62" t="s">
        <v>121</v>
      </c>
      <c r="Q1803" s="64"/>
      <c r="R1803" s="60">
        <f>AVERAGE(E1802:J1802)</f>
        <v>71.666666666666671</v>
      </c>
      <c r="S1803" s="61" t="s">
        <v>46</v>
      </c>
    </row>
    <row r="1804" spans="1:19" s="185" customFormat="1" ht="11.1" customHeight="1" x14ac:dyDescent="0.25">
      <c r="A1804" s="59"/>
      <c r="B1804" s="184"/>
      <c r="C1804" s="184"/>
      <c r="D1804" s="59"/>
      <c r="E1804" s="82"/>
      <c r="F1804" s="82"/>
      <c r="G1804" s="82"/>
      <c r="H1804" s="82"/>
      <c r="I1804" s="82"/>
      <c r="J1804" s="83"/>
      <c r="K1804" s="82"/>
      <c r="L1804" s="82"/>
      <c r="M1804" s="82"/>
      <c r="N1804" s="82"/>
      <c r="O1804" s="82"/>
      <c r="P1804" s="82"/>
      <c r="Q1804" s="81"/>
      <c r="R1804" s="65"/>
      <c r="S1804" s="85"/>
    </row>
    <row r="1805" spans="1:19" s="183" customFormat="1" ht="11.1" customHeight="1" x14ac:dyDescent="0.25">
      <c r="A1805" s="59"/>
      <c r="B1805" s="225" t="s">
        <v>446</v>
      </c>
      <c r="C1805" s="226"/>
      <c r="D1805" s="56" t="s">
        <v>28</v>
      </c>
      <c r="E1805" s="57" t="s">
        <v>434</v>
      </c>
      <c r="F1805" s="57" t="s">
        <v>435</v>
      </c>
      <c r="G1805" s="57" t="s">
        <v>436</v>
      </c>
      <c r="H1805" s="57" t="s">
        <v>437</v>
      </c>
      <c r="I1805" s="57" t="s">
        <v>438</v>
      </c>
      <c r="J1805" s="57" t="s">
        <v>439</v>
      </c>
      <c r="K1805" s="57" t="s">
        <v>440</v>
      </c>
      <c r="L1805" s="57" t="s">
        <v>441</v>
      </c>
      <c r="M1805" s="57" t="s">
        <v>442</v>
      </c>
      <c r="N1805" s="57" t="s">
        <v>443</v>
      </c>
      <c r="O1805" s="57" t="s">
        <v>444</v>
      </c>
      <c r="P1805" s="57" t="s">
        <v>445</v>
      </c>
      <c r="Q1805" s="15"/>
      <c r="R1805" s="150" t="s">
        <v>41</v>
      </c>
      <c r="S1805" s="61"/>
    </row>
    <row r="1806" spans="1:19" s="183" customFormat="1" ht="11.1" customHeight="1" x14ac:dyDescent="0.25">
      <c r="A1806" s="59"/>
      <c r="B1806" s="227"/>
      <c r="C1806" s="228"/>
      <c r="D1806" s="56" t="s">
        <v>42</v>
      </c>
      <c r="E1806" s="60">
        <v>85</v>
      </c>
      <c r="F1806" s="60">
        <v>50</v>
      </c>
      <c r="G1806" s="60">
        <v>70</v>
      </c>
      <c r="H1806" s="60">
        <v>120</v>
      </c>
      <c r="I1806" s="60">
        <v>100</v>
      </c>
      <c r="J1806" s="60">
        <v>40</v>
      </c>
      <c r="K1806" s="60">
        <v>45</v>
      </c>
      <c r="L1806" s="60">
        <v>40</v>
      </c>
      <c r="M1806" s="60">
        <v>60</v>
      </c>
      <c r="N1806" s="60">
        <v>40</v>
      </c>
      <c r="O1806" s="60">
        <v>70</v>
      </c>
      <c r="P1806" s="60">
        <v>60</v>
      </c>
      <c r="Q1806" s="15"/>
      <c r="R1806" s="60">
        <f>AVERAGE(E1806:P1806)</f>
        <v>65</v>
      </c>
      <c r="S1806" s="61" t="s">
        <v>43</v>
      </c>
    </row>
    <row r="1807" spans="1:19" s="183" customFormat="1" ht="11.1" customHeight="1" x14ac:dyDescent="0.25">
      <c r="A1807" s="59"/>
      <c r="B1807" s="229"/>
      <c r="C1807" s="230"/>
      <c r="D1807" s="56" t="s">
        <v>44</v>
      </c>
      <c r="E1807" s="62" t="s">
        <v>121</v>
      </c>
      <c r="F1807" s="62" t="s">
        <v>83</v>
      </c>
      <c r="G1807" s="62" t="s">
        <v>121</v>
      </c>
      <c r="H1807" s="62" t="s">
        <v>121</v>
      </c>
      <c r="I1807" s="62" t="s">
        <v>121</v>
      </c>
      <c r="J1807" s="63" t="s">
        <v>83</v>
      </c>
      <c r="K1807" s="62" t="s">
        <v>83</v>
      </c>
      <c r="L1807" s="63" t="s">
        <v>83</v>
      </c>
      <c r="M1807" s="63" t="s">
        <v>83</v>
      </c>
      <c r="N1807" s="63" t="s">
        <v>83</v>
      </c>
      <c r="O1807" s="63" t="s">
        <v>83</v>
      </c>
      <c r="P1807" s="63" t="s">
        <v>121</v>
      </c>
      <c r="Q1807" s="64"/>
      <c r="R1807" s="60">
        <f>AVERAGE(E1806:J1806)</f>
        <v>77.5</v>
      </c>
      <c r="S1807" s="61" t="s">
        <v>46</v>
      </c>
    </row>
    <row r="1808" spans="1:19" s="185" customFormat="1" ht="11.1" customHeight="1" x14ac:dyDescent="0.25">
      <c r="A1808" s="59"/>
      <c r="B1808" s="189"/>
      <c r="C1808" s="189"/>
      <c r="D1808" s="59"/>
      <c r="E1808" s="82"/>
      <c r="F1808" s="82"/>
      <c r="G1808" s="82"/>
      <c r="H1808" s="82"/>
      <c r="I1808" s="82"/>
      <c r="J1808" s="83"/>
      <c r="K1808" s="82"/>
      <c r="L1808" s="83"/>
      <c r="M1808" s="83"/>
      <c r="N1808" s="83"/>
      <c r="O1808" s="83"/>
      <c r="P1808" s="83"/>
      <c r="Q1808" s="81"/>
      <c r="R1808" s="65"/>
      <c r="S1808" s="85"/>
    </row>
    <row r="1809" spans="1:19" s="188" customFormat="1" ht="11.1" customHeight="1" x14ac:dyDescent="0.25">
      <c r="A1809" s="59"/>
      <c r="B1809" s="225" t="s">
        <v>465</v>
      </c>
      <c r="C1809" s="226"/>
      <c r="D1809" s="56" t="s">
        <v>28</v>
      </c>
      <c r="E1809" s="57" t="s">
        <v>466</v>
      </c>
      <c r="F1809" s="57" t="s">
        <v>467</v>
      </c>
      <c r="G1809" s="57" t="s">
        <v>468</v>
      </c>
      <c r="H1809" s="57" t="s">
        <v>469</v>
      </c>
      <c r="I1809" s="57" t="s">
        <v>470</v>
      </c>
      <c r="J1809" s="57" t="s">
        <v>471</v>
      </c>
      <c r="K1809" s="57" t="s">
        <v>472</v>
      </c>
      <c r="L1809" s="57" t="s">
        <v>473</v>
      </c>
      <c r="M1809" s="57" t="s">
        <v>474</v>
      </c>
      <c r="N1809" s="57" t="s">
        <v>475</v>
      </c>
      <c r="O1809" s="57" t="s">
        <v>476</v>
      </c>
      <c r="P1809" s="57" t="s">
        <v>477</v>
      </c>
      <c r="Q1809" s="15"/>
      <c r="R1809" s="150" t="s">
        <v>41</v>
      </c>
      <c r="S1809" s="61"/>
    </row>
    <row r="1810" spans="1:19" s="188" customFormat="1" ht="11.1" customHeight="1" x14ac:dyDescent="0.25">
      <c r="A1810" s="59"/>
      <c r="B1810" s="227"/>
      <c r="C1810" s="228"/>
      <c r="D1810" s="56" t="s">
        <v>42</v>
      </c>
      <c r="E1810" s="60"/>
      <c r="F1810" s="60">
        <v>50</v>
      </c>
      <c r="G1810" s="60">
        <v>50</v>
      </c>
      <c r="H1810" s="60">
        <v>60</v>
      </c>
      <c r="I1810" s="60">
        <v>70</v>
      </c>
      <c r="J1810" s="60">
        <v>60</v>
      </c>
      <c r="K1810" s="60">
        <v>70</v>
      </c>
      <c r="L1810" s="60">
        <v>40</v>
      </c>
      <c r="M1810" s="60">
        <v>60</v>
      </c>
      <c r="N1810" s="60"/>
      <c r="O1810" s="60"/>
      <c r="P1810" s="60"/>
      <c r="Q1810" s="15"/>
      <c r="R1810" s="60">
        <f>AVERAGE(E1810:P1810)</f>
        <v>57.5</v>
      </c>
      <c r="S1810" s="61" t="s">
        <v>43</v>
      </c>
    </row>
    <row r="1811" spans="1:19" s="188" customFormat="1" ht="11.1" customHeight="1" x14ac:dyDescent="0.25">
      <c r="A1811" s="59"/>
      <c r="B1811" s="229"/>
      <c r="C1811" s="230"/>
      <c r="D1811" s="56" t="s">
        <v>44</v>
      </c>
      <c r="E1811" s="62" t="s">
        <v>45</v>
      </c>
      <c r="F1811" s="62" t="s">
        <v>121</v>
      </c>
      <c r="G1811" s="62" t="s">
        <v>121</v>
      </c>
      <c r="H1811" s="62" t="s">
        <v>83</v>
      </c>
      <c r="I1811" s="62" t="s">
        <v>83</v>
      </c>
      <c r="J1811" s="63" t="s">
        <v>83</v>
      </c>
      <c r="K1811" s="62" t="s">
        <v>83</v>
      </c>
      <c r="L1811" s="63" t="s">
        <v>83</v>
      </c>
      <c r="M1811" s="63" t="s">
        <v>83</v>
      </c>
      <c r="N1811" s="63" t="s">
        <v>112</v>
      </c>
      <c r="O1811" s="63" t="s">
        <v>112</v>
      </c>
      <c r="P1811" s="63" t="s">
        <v>112</v>
      </c>
      <c r="Q1811" s="64"/>
      <c r="R1811" s="60">
        <f>AVERAGE(E1810:J1810)</f>
        <v>58</v>
      </c>
      <c r="S1811" s="61" t="s">
        <v>46</v>
      </c>
    </row>
    <row r="1812" spans="1:19" s="185" customFormat="1" ht="11.1" customHeight="1" x14ac:dyDescent="0.25">
      <c r="A1812" s="59"/>
      <c r="B1812" s="184"/>
      <c r="C1812" s="184"/>
      <c r="D1812" s="59"/>
      <c r="E1812" s="82"/>
      <c r="F1812" s="82"/>
      <c r="G1812" s="82"/>
      <c r="H1812" s="82"/>
      <c r="I1812" s="82"/>
      <c r="J1812" s="83"/>
      <c r="K1812" s="82"/>
      <c r="L1812" s="82"/>
      <c r="M1812" s="82"/>
      <c r="N1812" s="82"/>
      <c r="O1812" s="82"/>
      <c r="P1812" s="82"/>
      <c r="Q1812" s="81"/>
      <c r="R1812" s="65"/>
      <c r="S1812" s="85"/>
    </row>
    <row r="1814" spans="1:19" ht="20.100000000000001" customHeight="1" x14ac:dyDescent="0.25">
      <c r="A1814" s="198" t="s">
        <v>373</v>
      </c>
      <c r="B1814" s="198"/>
      <c r="C1814" s="198"/>
      <c r="D1814" s="198"/>
      <c r="E1814" s="153"/>
      <c r="F1814" s="153"/>
      <c r="H1814" s="153"/>
      <c r="I1814" s="153"/>
      <c r="J1814" s="153"/>
      <c r="K1814" s="153"/>
      <c r="N1814" s="153"/>
      <c r="O1814" s="153"/>
      <c r="P1814" s="153"/>
      <c r="Q1814" s="153"/>
      <c r="R1814" s="153"/>
      <c r="S1814" s="153"/>
    </row>
    <row r="1815" spans="1:19" ht="15" customHeight="1" x14ac:dyDescent="0.25">
      <c r="A1815" s="215" t="s">
        <v>351</v>
      </c>
      <c r="B1815" s="215"/>
      <c r="C1815" s="153"/>
      <c r="D1815" s="14" t="s">
        <v>26</v>
      </c>
      <c r="E1815" s="153"/>
      <c r="F1815" s="153"/>
      <c r="H1815" s="153"/>
      <c r="I1815" s="153"/>
      <c r="J1815" s="153"/>
      <c r="K1815" s="153"/>
      <c r="N1815" s="153"/>
      <c r="O1815" s="153"/>
      <c r="P1815" s="153"/>
      <c r="Q1815" s="153"/>
      <c r="R1815" s="153"/>
      <c r="S1815" s="153"/>
    </row>
    <row r="1816" spans="1:19" ht="11.1" customHeight="1" x14ac:dyDescent="0.25">
      <c r="A1816" s="153"/>
      <c r="B1816" s="153"/>
      <c r="C1816" s="153"/>
      <c r="D1816" s="153"/>
      <c r="E1816" s="153"/>
      <c r="F1816" s="153"/>
      <c r="H1816" s="153"/>
      <c r="I1816" s="153"/>
      <c r="J1816" s="153"/>
      <c r="K1816" s="153"/>
      <c r="N1816" s="153"/>
      <c r="O1816" s="153"/>
      <c r="P1816" s="153"/>
      <c r="Q1816" s="153"/>
      <c r="R1816" s="153"/>
      <c r="S1816" s="153"/>
    </row>
    <row r="1817" spans="1:19" ht="11.1" customHeight="1" x14ac:dyDescent="0.25">
      <c r="A1817" s="55"/>
      <c r="B1817" s="225" t="s">
        <v>116</v>
      </c>
      <c r="C1817" s="226"/>
      <c r="D1817" s="56" t="s">
        <v>28</v>
      </c>
      <c r="E1817" s="57" t="s">
        <v>29</v>
      </c>
      <c r="F1817" s="57" t="s">
        <v>30</v>
      </c>
      <c r="G1817" s="57" t="s">
        <v>31</v>
      </c>
      <c r="H1817" s="57" t="s">
        <v>32</v>
      </c>
      <c r="I1817" s="57" t="s">
        <v>33</v>
      </c>
      <c r="J1817" s="57" t="s">
        <v>34</v>
      </c>
      <c r="K1817" s="57" t="s">
        <v>35</v>
      </c>
      <c r="L1817" s="57" t="s">
        <v>36</v>
      </c>
      <c r="M1817" s="57" t="s">
        <v>37</v>
      </c>
      <c r="N1817" s="57" t="s">
        <v>38</v>
      </c>
      <c r="O1817" s="57" t="s">
        <v>39</v>
      </c>
      <c r="P1817" s="57" t="s">
        <v>40</v>
      </c>
      <c r="Q1817" s="15"/>
      <c r="R1817" s="57" t="s">
        <v>41</v>
      </c>
      <c r="S1817" s="58"/>
    </row>
    <row r="1818" spans="1:19" ht="11.1" customHeight="1" x14ac:dyDescent="0.25">
      <c r="A1818" s="59"/>
      <c r="B1818" s="227"/>
      <c r="C1818" s="228"/>
      <c r="D1818" s="56" t="s">
        <v>42</v>
      </c>
      <c r="E1818" s="60"/>
      <c r="F1818" s="60"/>
      <c r="G1818" s="60">
        <v>50</v>
      </c>
      <c r="H1818" s="60">
        <v>45</v>
      </c>
      <c r="I1818" s="60">
        <v>55</v>
      </c>
      <c r="J1818" s="60">
        <v>50</v>
      </c>
      <c r="K1818" s="60"/>
      <c r="L1818" s="60">
        <v>45</v>
      </c>
      <c r="M1818" s="60">
        <v>45</v>
      </c>
      <c r="N1818" s="60">
        <v>45</v>
      </c>
      <c r="O1818" s="60"/>
      <c r="P1818" s="60"/>
      <c r="Q1818" s="15"/>
      <c r="R1818" s="60">
        <f>AVERAGE(E1818:P1818)</f>
        <v>47.857142857142854</v>
      </c>
      <c r="S1818" s="61" t="s">
        <v>43</v>
      </c>
    </row>
    <row r="1819" spans="1:19" ht="11.1" customHeight="1" x14ac:dyDescent="0.25">
      <c r="A1819" s="59"/>
      <c r="B1819" s="229"/>
      <c r="C1819" s="230"/>
      <c r="D1819" s="56" t="s">
        <v>44</v>
      </c>
      <c r="E1819" s="62"/>
      <c r="F1819" s="62"/>
      <c r="G1819" s="62"/>
      <c r="H1819" s="62"/>
      <c r="I1819" s="62"/>
      <c r="J1819" s="63"/>
      <c r="K1819" s="63"/>
      <c r="L1819" s="63"/>
      <c r="M1819" s="63"/>
      <c r="N1819" s="63"/>
      <c r="O1819" s="63" t="s">
        <v>112</v>
      </c>
      <c r="P1819" s="63" t="s">
        <v>112</v>
      </c>
      <c r="Q1819" s="64"/>
      <c r="R1819" s="60">
        <f>AVERAGE(E1818:J1818)</f>
        <v>50</v>
      </c>
      <c r="S1819" s="61" t="s">
        <v>46</v>
      </c>
    </row>
    <row r="1820" spans="1:19" ht="11.1" customHeight="1" x14ac:dyDescent="0.25">
      <c r="A1820" s="59"/>
      <c r="B1820" s="59"/>
      <c r="C1820" s="59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15"/>
      <c r="P1820" s="15"/>
      <c r="Q1820" s="15"/>
      <c r="R1820" s="15"/>
      <c r="S1820" s="54"/>
    </row>
    <row r="1821" spans="1:19" ht="11.1" customHeight="1" x14ac:dyDescent="0.25">
      <c r="A1821" s="55"/>
      <c r="B1821" s="225" t="s">
        <v>117</v>
      </c>
      <c r="C1821" s="226"/>
      <c r="D1821" s="56" t="s">
        <v>28</v>
      </c>
      <c r="E1821" s="57" t="s">
        <v>47</v>
      </c>
      <c r="F1821" s="57" t="s">
        <v>48</v>
      </c>
      <c r="G1821" s="57" t="s">
        <v>49</v>
      </c>
      <c r="H1821" s="57" t="s">
        <v>50</v>
      </c>
      <c r="I1821" s="57" t="s">
        <v>51</v>
      </c>
      <c r="J1821" s="57" t="s">
        <v>52</v>
      </c>
      <c r="K1821" s="57" t="s">
        <v>53</v>
      </c>
      <c r="L1821" s="57" t="s">
        <v>54</v>
      </c>
      <c r="M1821" s="57" t="s">
        <v>55</v>
      </c>
      <c r="N1821" s="57" t="s">
        <v>56</v>
      </c>
      <c r="O1821" s="57" t="s">
        <v>57</v>
      </c>
      <c r="P1821" s="57" t="s">
        <v>58</v>
      </c>
      <c r="Q1821" s="15"/>
      <c r="R1821" s="57" t="s">
        <v>41</v>
      </c>
      <c r="S1821" s="58"/>
    </row>
    <row r="1822" spans="1:19" ht="11.1" customHeight="1" x14ac:dyDescent="0.25">
      <c r="A1822" s="59"/>
      <c r="B1822" s="227"/>
      <c r="C1822" s="228"/>
      <c r="D1822" s="56" t="s">
        <v>42</v>
      </c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15"/>
      <c r="R1822" s="60" t="s">
        <v>16</v>
      </c>
      <c r="S1822" s="61" t="s">
        <v>43</v>
      </c>
    </row>
    <row r="1823" spans="1:19" ht="11.1" customHeight="1" x14ac:dyDescent="0.25">
      <c r="A1823" s="59"/>
      <c r="B1823" s="229"/>
      <c r="C1823" s="230"/>
      <c r="D1823" s="56" t="s">
        <v>44</v>
      </c>
      <c r="E1823" s="232" t="s">
        <v>371</v>
      </c>
      <c r="F1823" s="233"/>
      <c r="G1823" s="233"/>
      <c r="H1823" s="233"/>
      <c r="I1823" s="233"/>
      <c r="J1823" s="233"/>
      <c r="K1823" s="233"/>
      <c r="L1823" s="233"/>
      <c r="M1823" s="233"/>
      <c r="N1823" s="233"/>
      <c r="O1823" s="233"/>
      <c r="P1823" s="234"/>
      <c r="Q1823" s="64"/>
      <c r="R1823" s="60" t="s">
        <v>16</v>
      </c>
      <c r="S1823" s="61" t="s">
        <v>46</v>
      </c>
    </row>
    <row r="1824" spans="1:19" ht="11.1" customHeight="1" x14ac:dyDescent="0.25">
      <c r="A1824" s="59"/>
      <c r="B1824" s="52"/>
      <c r="C1824" s="15"/>
      <c r="D1824" s="66"/>
      <c r="E1824" s="66"/>
      <c r="F1824" s="66"/>
      <c r="G1824" s="61"/>
      <c r="H1824" s="66"/>
      <c r="I1824" s="66"/>
      <c r="J1824" s="66"/>
      <c r="K1824" s="66"/>
      <c r="L1824" s="66"/>
      <c r="M1824" s="66"/>
      <c r="N1824" s="66"/>
      <c r="O1824" s="66"/>
      <c r="P1824" s="66"/>
      <c r="Q1824" s="66"/>
      <c r="R1824" s="66"/>
      <c r="S1824" s="54"/>
    </row>
    <row r="1825" spans="1:19" ht="11.1" customHeight="1" x14ac:dyDescent="0.25">
      <c r="A1825" s="55"/>
      <c r="B1825" s="225" t="s">
        <v>118</v>
      </c>
      <c r="C1825" s="226"/>
      <c r="D1825" s="56" t="s">
        <v>28</v>
      </c>
      <c r="E1825" s="57" t="s">
        <v>60</v>
      </c>
      <c r="F1825" s="57" t="s">
        <v>61</v>
      </c>
      <c r="G1825" s="57" t="s">
        <v>62</v>
      </c>
      <c r="H1825" s="57" t="s">
        <v>63</v>
      </c>
      <c r="I1825" s="57" t="s">
        <v>64</v>
      </c>
      <c r="J1825" s="57" t="s">
        <v>65</v>
      </c>
      <c r="K1825" s="57" t="s">
        <v>66</v>
      </c>
      <c r="L1825" s="57" t="s">
        <v>67</v>
      </c>
      <c r="M1825" s="57" t="s">
        <v>68</v>
      </c>
      <c r="N1825" s="57" t="s">
        <v>56</v>
      </c>
      <c r="O1825" s="57" t="s">
        <v>69</v>
      </c>
      <c r="P1825" s="57" t="s">
        <v>70</v>
      </c>
      <c r="Q1825" s="15"/>
      <c r="R1825" s="57" t="s">
        <v>41</v>
      </c>
      <c r="S1825" s="58"/>
    </row>
    <row r="1826" spans="1:19" ht="11.1" customHeight="1" x14ac:dyDescent="0.25">
      <c r="A1826" s="59"/>
      <c r="B1826" s="227"/>
      <c r="C1826" s="228"/>
      <c r="D1826" s="56" t="s">
        <v>42</v>
      </c>
      <c r="E1826" s="60">
        <v>40</v>
      </c>
      <c r="F1826" s="60">
        <v>180</v>
      </c>
      <c r="G1826" s="60">
        <v>90</v>
      </c>
      <c r="H1826" s="60">
        <v>45</v>
      </c>
      <c r="I1826" s="60"/>
      <c r="J1826" s="60"/>
      <c r="K1826" s="60">
        <v>90</v>
      </c>
      <c r="L1826" s="60">
        <v>90</v>
      </c>
      <c r="M1826" s="60">
        <v>90</v>
      </c>
      <c r="N1826" s="60">
        <v>100</v>
      </c>
      <c r="O1826" s="60">
        <v>110</v>
      </c>
      <c r="P1826" s="60"/>
      <c r="Q1826" s="15"/>
      <c r="R1826" s="60">
        <f>AVERAGE(E1826:P1826)</f>
        <v>92.777777777777771</v>
      </c>
      <c r="S1826" s="61" t="s">
        <v>43</v>
      </c>
    </row>
    <row r="1827" spans="1:19" ht="11.1" customHeight="1" x14ac:dyDescent="0.25">
      <c r="A1827" s="59"/>
      <c r="B1827" s="229"/>
      <c r="C1827" s="230"/>
      <c r="D1827" s="56" t="s">
        <v>44</v>
      </c>
      <c r="E1827" s="62"/>
      <c r="F1827" s="62"/>
      <c r="G1827" s="62"/>
      <c r="H1827" s="62"/>
      <c r="I1827" s="62"/>
      <c r="J1827" s="63"/>
      <c r="K1827" s="63"/>
      <c r="L1827" s="63"/>
      <c r="M1827" s="63"/>
      <c r="N1827" s="63"/>
      <c r="O1827" s="63"/>
      <c r="P1827" s="63" t="s">
        <v>45</v>
      </c>
      <c r="Q1827" s="64"/>
      <c r="R1827" s="60">
        <f>AVERAGE(E1826:J1826)</f>
        <v>88.75</v>
      </c>
      <c r="S1827" s="61" t="s">
        <v>46</v>
      </c>
    </row>
    <row r="1828" spans="1:19" ht="11.1" customHeight="1" x14ac:dyDescent="0.25">
      <c r="A1828" s="59"/>
      <c r="B1828" s="55"/>
      <c r="C1828" s="59"/>
      <c r="D1828" s="59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59"/>
      <c r="R1828" s="59"/>
      <c r="S1828" s="59"/>
    </row>
    <row r="1829" spans="1:19" ht="11.1" customHeight="1" x14ac:dyDescent="0.25">
      <c r="A1829" s="55"/>
      <c r="B1829" s="225" t="s">
        <v>119</v>
      </c>
      <c r="C1829" s="226"/>
      <c r="D1829" s="56" t="s">
        <v>28</v>
      </c>
      <c r="E1829" s="57" t="s">
        <v>71</v>
      </c>
      <c r="F1829" s="57" t="s">
        <v>72</v>
      </c>
      <c r="G1829" s="57" t="s">
        <v>73</v>
      </c>
      <c r="H1829" s="57" t="s">
        <v>74</v>
      </c>
      <c r="I1829" s="57" t="s">
        <v>75</v>
      </c>
      <c r="J1829" s="57" t="s">
        <v>76</v>
      </c>
      <c r="K1829" s="57" t="s">
        <v>77</v>
      </c>
      <c r="L1829" s="57" t="s">
        <v>78</v>
      </c>
      <c r="M1829" s="57" t="s">
        <v>79</v>
      </c>
      <c r="N1829" s="57" t="s">
        <v>80</v>
      </c>
      <c r="O1829" s="57" t="s">
        <v>81</v>
      </c>
      <c r="P1829" s="57" t="s">
        <v>82</v>
      </c>
      <c r="Q1829" s="15"/>
      <c r="R1829" s="57" t="s">
        <v>41</v>
      </c>
      <c r="S1829" s="58"/>
    </row>
    <row r="1830" spans="1:19" ht="11.1" customHeight="1" x14ac:dyDescent="0.25">
      <c r="A1830" s="59"/>
      <c r="B1830" s="227"/>
      <c r="C1830" s="228"/>
      <c r="D1830" s="56" t="s">
        <v>42</v>
      </c>
      <c r="E1830" s="60"/>
      <c r="F1830" s="60">
        <v>80</v>
      </c>
      <c r="G1830" s="60">
        <v>70</v>
      </c>
      <c r="H1830" s="60">
        <v>60</v>
      </c>
      <c r="I1830" s="60">
        <v>40</v>
      </c>
      <c r="J1830" s="60">
        <v>30</v>
      </c>
      <c r="K1830" s="60">
        <v>30</v>
      </c>
      <c r="L1830" s="60">
        <v>30</v>
      </c>
      <c r="M1830" s="60">
        <v>30</v>
      </c>
      <c r="N1830" s="60">
        <v>30</v>
      </c>
      <c r="O1830" s="60">
        <v>35</v>
      </c>
      <c r="P1830" s="60">
        <v>35</v>
      </c>
      <c r="Q1830" s="15"/>
      <c r="R1830" s="60">
        <f>AVERAGE(E1830:P1830)</f>
        <v>42.727272727272727</v>
      </c>
      <c r="S1830" s="61" t="s">
        <v>43</v>
      </c>
    </row>
    <row r="1831" spans="1:19" ht="11.1" customHeight="1" x14ac:dyDescent="0.25">
      <c r="A1831" s="59"/>
      <c r="B1831" s="229"/>
      <c r="C1831" s="230"/>
      <c r="D1831" s="56" t="s">
        <v>44</v>
      </c>
      <c r="E1831" s="63" t="s">
        <v>45</v>
      </c>
      <c r="F1831" s="62"/>
      <c r="G1831" s="62"/>
      <c r="H1831" s="62"/>
      <c r="I1831" s="62"/>
      <c r="J1831" s="63" t="s">
        <v>382</v>
      </c>
      <c r="K1831" s="63" t="s">
        <v>337</v>
      </c>
      <c r="L1831" s="63" t="s">
        <v>83</v>
      </c>
      <c r="M1831" s="63" t="s">
        <v>83</v>
      </c>
      <c r="N1831" s="63" t="s">
        <v>83</v>
      </c>
      <c r="O1831" s="63" t="s">
        <v>83</v>
      </c>
      <c r="P1831" s="63" t="s">
        <v>83</v>
      </c>
      <c r="Q1831" s="64"/>
      <c r="R1831" s="60">
        <f>AVERAGE(E1830:J1830)</f>
        <v>56</v>
      </c>
      <c r="S1831" s="61" t="s">
        <v>46</v>
      </c>
    </row>
    <row r="1832" spans="1:19" ht="11.1" customHeight="1" x14ac:dyDescent="0.25">
      <c r="A1832" s="59"/>
      <c r="B1832" s="55"/>
      <c r="C1832" s="59"/>
      <c r="D1832" s="59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59"/>
      <c r="R1832" s="59"/>
      <c r="S1832" s="59"/>
    </row>
    <row r="1833" spans="1:19" ht="11.1" customHeight="1" x14ac:dyDescent="0.25">
      <c r="A1833" s="55"/>
      <c r="B1833" s="225" t="s">
        <v>122</v>
      </c>
      <c r="C1833" s="226"/>
      <c r="D1833" s="56" t="s">
        <v>28</v>
      </c>
      <c r="E1833" s="57" t="s">
        <v>85</v>
      </c>
      <c r="F1833" s="57" t="s">
        <v>86</v>
      </c>
      <c r="G1833" s="57" t="s">
        <v>87</v>
      </c>
      <c r="H1833" s="57" t="s">
        <v>88</v>
      </c>
      <c r="I1833" s="57" t="s">
        <v>89</v>
      </c>
      <c r="J1833" s="57" t="s">
        <v>90</v>
      </c>
      <c r="K1833" s="57" t="s">
        <v>91</v>
      </c>
      <c r="L1833" s="57" t="s">
        <v>92</v>
      </c>
      <c r="M1833" s="57" t="s">
        <v>93</v>
      </c>
      <c r="N1833" s="57" t="s">
        <v>94</v>
      </c>
      <c r="O1833" s="57" t="s">
        <v>95</v>
      </c>
      <c r="P1833" s="57" t="s">
        <v>96</v>
      </c>
      <c r="Q1833" s="15"/>
      <c r="R1833" s="57" t="s">
        <v>41</v>
      </c>
      <c r="S1833" s="58"/>
    </row>
    <row r="1834" spans="1:19" ht="11.1" customHeight="1" x14ac:dyDescent="0.25">
      <c r="A1834" s="59"/>
      <c r="B1834" s="227"/>
      <c r="C1834" s="228"/>
      <c r="D1834" s="56" t="s">
        <v>42</v>
      </c>
      <c r="E1834" s="60"/>
      <c r="F1834" s="60"/>
      <c r="G1834" s="60">
        <v>40</v>
      </c>
      <c r="H1834" s="60">
        <v>50</v>
      </c>
      <c r="I1834" s="60">
        <v>55</v>
      </c>
      <c r="J1834" s="60">
        <v>60</v>
      </c>
      <c r="K1834" s="60">
        <v>60</v>
      </c>
      <c r="L1834" s="60">
        <v>50</v>
      </c>
      <c r="M1834" s="60">
        <v>60</v>
      </c>
      <c r="N1834" s="60">
        <v>60</v>
      </c>
      <c r="O1834" s="60">
        <v>60</v>
      </c>
      <c r="P1834" s="60"/>
      <c r="Q1834" s="15"/>
      <c r="R1834" s="60">
        <f>AVERAGE(E1834:P1834)</f>
        <v>55</v>
      </c>
      <c r="S1834" s="61" t="s">
        <v>43</v>
      </c>
    </row>
    <row r="1835" spans="1:19" ht="11.1" customHeight="1" x14ac:dyDescent="0.25">
      <c r="A1835" s="59"/>
      <c r="B1835" s="229"/>
      <c r="C1835" s="230"/>
      <c r="D1835" s="56" t="s">
        <v>44</v>
      </c>
      <c r="E1835" s="63" t="s">
        <v>45</v>
      </c>
      <c r="F1835" s="63" t="s">
        <v>45</v>
      </c>
      <c r="G1835" s="62" t="s">
        <v>258</v>
      </c>
      <c r="H1835" s="62" t="s">
        <v>121</v>
      </c>
      <c r="I1835" s="62" t="s">
        <v>121</v>
      </c>
      <c r="J1835" s="63" t="s">
        <v>121</v>
      </c>
      <c r="K1835" s="63" t="s">
        <v>121</v>
      </c>
      <c r="L1835" s="63" t="s">
        <v>121</v>
      </c>
      <c r="M1835" s="63" t="s">
        <v>121</v>
      </c>
      <c r="N1835" s="63" t="s">
        <v>16</v>
      </c>
      <c r="O1835" s="63" t="s">
        <v>16</v>
      </c>
      <c r="P1835" s="63" t="s">
        <v>45</v>
      </c>
      <c r="Q1835" s="64"/>
      <c r="R1835" s="60">
        <f>AVERAGE(E1834:J1834)</f>
        <v>51.25</v>
      </c>
      <c r="S1835" s="61" t="s">
        <v>46</v>
      </c>
    </row>
    <row r="1836" spans="1:19" ht="11.1" customHeight="1" x14ac:dyDescent="0.25">
      <c r="A1836" s="59"/>
      <c r="B1836" s="15"/>
      <c r="C1836" s="15"/>
      <c r="D1836" s="15"/>
      <c r="E1836" s="15"/>
      <c r="F1836" s="15"/>
      <c r="G1836" s="161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</row>
    <row r="1837" spans="1:19" ht="11.1" customHeight="1" x14ac:dyDescent="0.25">
      <c r="A1837" s="55"/>
      <c r="B1837" s="225" t="s">
        <v>128</v>
      </c>
      <c r="C1837" s="226"/>
      <c r="D1837" s="56" t="s">
        <v>28</v>
      </c>
      <c r="E1837" s="57" t="s">
        <v>124</v>
      </c>
      <c r="F1837" s="57" t="s">
        <v>125</v>
      </c>
      <c r="G1837" s="57" t="s">
        <v>126</v>
      </c>
      <c r="H1837" s="57" t="s">
        <v>127</v>
      </c>
      <c r="I1837" s="57" t="s">
        <v>129</v>
      </c>
      <c r="J1837" s="57" t="s">
        <v>130</v>
      </c>
      <c r="K1837" s="57" t="s">
        <v>131</v>
      </c>
      <c r="L1837" s="57" t="s">
        <v>132</v>
      </c>
      <c r="M1837" s="57" t="s">
        <v>133</v>
      </c>
      <c r="N1837" s="57" t="s">
        <v>134</v>
      </c>
      <c r="O1837" s="57" t="s">
        <v>135</v>
      </c>
      <c r="P1837" s="57" t="s">
        <v>136</v>
      </c>
      <c r="Q1837" s="15"/>
      <c r="R1837" s="57" t="s">
        <v>41</v>
      </c>
      <c r="S1837" s="58"/>
    </row>
    <row r="1838" spans="1:19" ht="11.1" customHeight="1" x14ac:dyDescent="0.25">
      <c r="A1838" s="59"/>
      <c r="B1838" s="227"/>
      <c r="C1838" s="228"/>
      <c r="D1838" s="56" t="s">
        <v>42</v>
      </c>
      <c r="E1838" s="60"/>
      <c r="F1838" s="60"/>
      <c r="G1838" s="60">
        <v>100</v>
      </c>
      <c r="H1838" s="60">
        <v>100</v>
      </c>
      <c r="I1838" s="60">
        <v>100</v>
      </c>
      <c r="J1838" s="60">
        <v>70</v>
      </c>
      <c r="K1838" s="60">
        <v>55</v>
      </c>
      <c r="L1838" s="60">
        <v>50</v>
      </c>
      <c r="M1838" s="60"/>
      <c r="N1838" s="60"/>
      <c r="O1838" s="60"/>
      <c r="P1838" s="60"/>
      <c r="Q1838" s="15"/>
      <c r="R1838" s="60">
        <f>AVERAGE(E1838:P1838)</f>
        <v>79.166666666666671</v>
      </c>
      <c r="S1838" s="61" t="s">
        <v>43</v>
      </c>
    </row>
    <row r="1839" spans="1:19" ht="11.1" customHeight="1" x14ac:dyDescent="0.25">
      <c r="A1839" s="59"/>
      <c r="B1839" s="229"/>
      <c r="C1839" s="230"/>
      <c r="D1839" s="56" t="s">
        <v>44</v>
      </c>
      <c r="E1839" s="63" t="s">
        <v>45</v>
      </c>
      <c r="F1839" s="63" t="s">
        <v>45</v>
      </c>
      <c r="G1839" s="62" t="s">
        <v>157</v>
      </c>
      <c r="H1839" s="62" t="s">
        <v>157</v>
      </c>
      <c r="I1839" s="62" t="s">
        <v>157</v>
      </c>
      <c r="J1839" s="63" t="s">
        <v>83</v>
      </c>
      <c r="K1839" s="62" t="s">
        <v>83</v>
      </c>
      <c r="L1839" s="62" t="s">
        <v>83</v>
      </c>
      <c r="M1839" s="63" t="s">
        <v>112</v>
      </c>
      <c r="N1839" s="63" t="s">
        <v>112</v>
      </c>
      <c r="O1839" s="63" t="s">
        <v>112</v>
      </c>
      <c r="P1839" s="63" t="s">
        <v>112</v>
      </c>
      <c r="Q1839" s="64"/>
      <c r="R1839" s="60">
        <f>AVERAGE(E1838:J1838)</f>
        <v>92.5</v>
      </c>
      <c r="S1839" s="61" t="s">
        <v>46</v>
      </c>
    </row>
    <row r="1840" spans="1:19" ht="11.1" customHeight="1" x14ac:dyDescent="0.25">
      <c r="A1840" s="59"/>
      <c r="B1840" s="15"/>
      <c r="C1840" s="15"/>
      <c r="D1840" s="15"/>
      <c r="E1840" s="15"/>
      <c r="F1840" s="15"/>
      <c r="G1840" s="161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</row>
    <row r="1841" spans="1:19" ht="11.1" customHeight="1" x14ac:dyDescent="0.25">
      <c r="A1841" s="55"/>
      <c r="B1841" s="225" t="s">
        <v>295</v>
      </c>
      <c r="C1841" s="226"/>
      <c r="D1841" s="56" t="s">
        <v>28</v>
      </c>
      <c r="E1841" s="57" t="s">
        <v>296</v>
      </c>
      <c r="F1841" s="57" t="s">
        <v>297</v>
      </c>
      <c r="G1841" s="57" t="s">
        <v>298</v>
      </c>
      <c r="H1841" s="57" t="s">
        <v>299</v>
      </c>
      <c r="I1841" s="57" t="s">
        <v>300</v>
      </c>
      <c r="J1841" s="57" t="s">
        <v>301</v>
      </c>
      <c r="K1841" s="57" t="s">
        <v>302</v>
      </c>
      <c r="L1841" s="57" t="s">
        <v>303</v>
      </c>
      <c r="M1841" s="57" t="s">
        <v>304</v>
      </c>
      <c r="N1841" s="57" t="s">
        <v>305</v>
      </c>
      <c r="O1841" s="57" t="s">
        <v>306</v>
      </c>
      <c r="P1841" s="57" t="s">
        <v>307</v>
      </c>
      <c r="Q1841" s="15"/>
      <c r="R1841" s="57" t="s">
        <v>41</v>
      </c>
      <c r="S1841" s="58"/>
    </row>
    <row r="1842" spans="1:19" ht="11.1" customHeight="1" x14ac:dyDescent="0.25">
      <c r="A1842" s="59"/>
      <c r="B1842" s="227"/>
      <c r="C1842" s="228"/>
      <c r="D1842" s="56" t="s">
        <v>42</v>
      </c>
      <c r="E1842" s="60">
        <v>100</v>
      </c>
      <c r="F1842" s="60">
        <v>100</v>
      </c>
      <c r="G1842" s="60">
        <v>100</v>
      </c>
      <c r="H1842" s="60">
        <v>93</v>
      </c>
      <c r="I1842" s="60">
        <v>40</v>
      </c>
      <c r="J1842" s="60">
        <v>40</v>
      </c>
      <c r="K1842" s="60">
        <v>40</v>
      </c>
      <c r="L1842" s="60">
        <v>50</v>
      </c>
      <c r="M1842" s="60">
        <v>50</v>
      </c>
      <c r="N1842" s="60">
        <v>100</v>
      </c>
      <c r="O1842" s="60">
        <v>80</v>
      </c>
      <c r="P1842" s="60">
        <v>80</v>
      </c>
      <c r="Q1842" s="15"/>
      <c r="R1842" s="60">
        <f>AVERAGE(E1842:P1842)</f>
        <v>72.75</v>
      </c>
      <c r="S1842" s="61" t="s">
        <v>43</v>
      </c>
    </row>
    <row r="1843" spans="1:19" ht="11.1" customHeight="1" x14ac:dyDescent="0.25">
      <c r="A1843" s="59"/>
      <c r="B1843" s="229"/>
      <c r="C1843" s="230"/>
      <c r="D1843" s="56" t="s">
        <v>44</v>
      </c>
      <c r="E1843" s="62" t="s">
        <v>177</v>
      </c>
      <c r="F1843" s="62" t="s">
        <v>177</v>
      </c>
      <c r="G1843" s="62" t="s">
        <v>177</v>
      </c>
      <c r="H1843" s="62" t="s">
        <v>177</v>
      </c>
      <c r="I1843" s="62" t="s">
        <v>83</v>
      </c>
      <c r="J1843" s="63" t="s">
        <v>83</v>
      </c>
      <c r="K1843" s="62" t="s">
        <v>83</v>
      </c>
      <c r="L1843" s="62" t="s">
        <v>144</v>
      </c>
      <c r="M1843" s="62" t="s">
        <v>144</v>
      </c>
      <c r="N1843" s="62" t="s">
        <v>144</v>
      </c>
      <c r="O1843" s="62" t="s">
        <v>83</v>
      </c>
      <c r="P1843" s="62" t="s">
        <v>83</v>
      </c>
      <c r="Q1843" s="64"/>
      <c r="R1843" s="60">
        <f>AVERAGE(E1842:J1842)</f>
        <v>78.833333333333329</v>
      </c>
      <c r="S1843" s="61" t="s">
        <v>46</v>
      </c>
    </row>
    <row r="1844" spans="1:19" s="178" customFormat="1" ht="11.1" customHeight="1" x14ac:dyDescent="0.25">
      <c r="A1844" s="59"/>
      <c r="B1844" s="15"/>
      <c r="C1844" s="15"/>
      <c r="D1844" s="15"/>
      <c r="E1844" s="15"/>
      <c r="F1844" s="15"/>
      <c r="G1844" s="161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</row>
    <row r="1845" spans="1:19" s="178" customFormat="1" ht="11.1" customHeight="1" x14ac:dyDescent="0.25">
      <c r="A1845" s="59"/>
      <c r="B1845" s="231" t="s">
        <v>408</v>
      </c>
      <c r="C1845" s="231"/>
      <c r="D1845" s="56" t="s">
        <v>28</v>
      </c>
      <c r="E1845" s="57" t="s">
        <v>411</v>
      </c>
      <c r="F1845" s="57" t="s">
        <v>412</v>
      </c>
      <c r="G1845" s="57" t="s">
        <v>413</v>
      </c>
      <c r="H1845" s="57" t="s">
        <v>414</v>
      </c>
      <c r="I1845" s="57" t="s">
        <v>415</v>
      </c>
      <c r="J1845" s="57" t="s">
        <v>416</v>
      </c>
      <c r="K1845" s="57" t="s">
        <v>417</v>
      </c>
      <c r="L1845" s="57" t="s">
        <v>418</v>
      </c>
      <c r="M1845" s="57" t="s">
        <v>419</v>
      </c>
      <c r="N1845" s="57" t="s">
        <v>420</v>
      </c>
      <c r="O1845" s="57" t="s">
        <v>421</v>
      </c>
      <c r="P1845" s="57" t="s">
        <v>422</v>
      </c>
      <c r="Q1845" s="15"/>
      <c r="R1845" s="150" t="s">
        <v>41</v>
      </c>
      <c r="S1845" s="58"/>
    </row>
    <row r="1846" spans="1:19" s="178" customFormat="1" ht="11.1" customHeight="1" x14ac:dyDescent="0.25">
      <c r="A1846" s="59"/>
      <c r="B1846" s="231"/>
      <c r="C1846" s="231"/>
      <c r="D1846" s="56" t="s">
        <v>42</v>
      </c>
      <c r="E1846" s="60">
        <v>60</v>
      </c>
      <c r="F1846" s="60"/>
      <c r="G1846" s="60">
        <v>60</v>
      </c>
      <c r="H1846" s="60">
        <v>60</v>
      </c>
      <c r="I1846" s="60">
        <v>65</v>
      </c>
      <c r="J1846" s="60">
        <v>60</v>
      </c>
      <c r="K1846" s="60">
        <v>70</v>
      </c>
      <c r="L1846" s="60">
        <v>85</v>
      </c>
      <c r="M1846" s="60">
        <v>90</v>
      </c>
      <c r="N1846" s="60">
        <v>150</v>
      </c>
      <c r="O1846" s="60">
        <v>120</v>
      </c>
      <c r="P1846" s="60">
        <v>100</v>
      </c>
      <c r="Q1846" s="15"/>
      <c r="R1846" s="60">
        <f>AVERAGE(E1846:P1846)</f>
        <v>83.63636363636364</v>
      </c>
      <c r="S1846" s="61" t="s">
        <v>43</v>
      </c>
    </row>
    <row r="1847" spans="1:19" s="178" customFormat="1" ht="11.1" customHeight="1" x14ac:dyDescent="0.25">
      <c r="A1847" s="59"/>
      <c r="B1847" s="231"/>
      <c r="C1847" s="231"/>
      <c r="D1847" s="56" t="s">
        <v>44</v>
      </c>
      <c r="E1847" s="62" t="s">
        <v>121</v>
      </c>
      <c r="F1847" s="62" t="s">
        <v>45</v>
      </c>
      <c r="G1847" s="62" t="s">
        <v>83</v>
      </c>
      <c r="H1847" s="62" t="s">
        <v>83</v>
      </c>
      <c r="I1847" s="62" t="s">
        <v>121</v>
      </c>
      <c r="J1847" s="63" t="s">
        <v>121</v>
      </c>
      <c r="K1847" s="62" t="s">
        <v>121</v>
      </c>
      <c r="L1847" s="62" t="s">
        <v>121</v>
      </c>
      <c r="M1847" s="62" t="s">
        <v>121</v>
      </c>
      <c r="N1847" s="62" t="s">
        <v>121</v>
      </c>
      <c r="O1847" s="62" t="s">
        <v>83</v>
      </c>
      <c r="P1847" s="62" t="s">
        <v>83</v>
      </c>
      <c r="Q1847" s="64"/>
      <c r="R1847" s="60">
        <f>AVERAGE(E1846:J1846)</f>
        <v>61</v>
      </c>
      <c r="S1847" s="61" t="s">
        <v>46</v>
      </c>
    </row>
    <row r="1848" spans="1:19" s="185" customFormat="1" ht="11.1" customHeight="1" x14ac:dyDescent="0.25">
      <c r="A1848" s="59"/>
      <c r="B1848" s="184"/>
      <c r="C1848" s="184"/>
      <c r="D1848" s="59"/>
      <c r="E1848" s="82"/>
      <c r="F1848" s="82"/>
      <c r="G1848" s="82"/>
      <c r="H1848" s="82"/>
      <c r="I1848" s="82"/>
      <c r="J1848" s="83"/>
      <c r="K1848" s="82"/>
      <c r="L1848" s="82"/>
      <c r="M1848" s="82"/>
      <c r="N1848" s="82"/>
      <c r="O1848" s="82"/>
      <c r="P1848" s="82"/>
      <c r="Q1848" s="81"/>
      <c r="R1848" s="65"/>
      <c r="S1848" s="85"/>
    </row>
    <row r="1849" spans="1:19" s="183" customFormat="1" ht="11.1" customHeight="1" x14ac:dyDescent="0.25">
      <c r="A1849" s="59"/>
      <c r="B1849" s="225" t="s">
        <v>446</v>
      </c>
      <c r="C1849" s="226"/>
      <c r="D1849" s="56" t="s">
        <v>28</v>
      </c>
      <c r="E1849" s="57" t="s">
        <v>434</v>
      </c>
      <c r="F1849" s="57" t="s">
        <v>435</v>
      </c>
      <c r="G1849" s="57" t="s">
        <v>436</v>
      </c>
      <c r="H1849" s="57" t="s">
        <v>437</v>
      </c>
      <c r="I1849" s="57" t="s">
        <v>438</v>
      </c>
      <c r="J1849" s="57" t="s">
        <v>439</v>
      </c>
      <c r="K1849" s="57" t="s">
        <v>440</v>
      </c>
      <c r="L1849" s="57" t="s">
        <v>441</v>
      </c>
      <c r="M1849" s="57" t="s">
        <v>442</v>
      </c>
      <c r="N1849" s="57" t="s">
        <v>443</v>
      </c>
      <c r="O1849" s="57" t="s">
        <v>444</v>
      </c>
      <c r="P1849" s="57" t="s">
        <v>445</v>
      </c>
      <c r="Q1849" s="15"/>
      <c r="R1849" s="150" t="s">
        <v>41</v>
      </c>
      <c r="S1849" s="61"/>
    </row>
    <row r="1850" spans="1:19" s="183" customFormat="1" ht="11.1" customHeight="1" x14ac:dyDescent="0.25">
      <c r="A1850" s="59"/>
      <c r="B1850" s="227"/>
      <c r="C1850" s="228"/>
      <c r="D1850" s="56" t="s">
        <v>42</v>
      </c>
      <c r="E1850" s="60"/>
      <c r="F1850" s="60">
        <v>100</v>
      </c>
      <c r="G1850" s="60">
        <v>100</v>
      </c>
      <c r="H1850" s="60">
        <v>100</v>
      </c>
      <c r="I1850" s="60">
        <v>100</v>
      </c>
      <c r="J1850" s="60">
        <v>100</v>
      </c>
      <c r="K1850" s="60">
        <v>50</v>
      </c>
      <c r="L1850" s="60">
        <v>40</v>
      </c>
      <c r="M1850" s="60">
        <v>20</v>
      </c>
      <c r="N1850" s="60">
        <v>30</v>
      </c>
      <c r="O1850" s="60">
        <v>40</v>
      </c>
      <c r="P1850" s="60">
        <v>40</v>
      </c>
      <c r="Q1850" s="15"/>
      <c r="R1850" s="60">
        <f>AVERAGE(E1850:P1850)</f>
        <v>65.454545454545453</v>
      </c>
      <c r="S1850" s="61" t="s">
        <v>43</v>
      </c>
    </row>
    <row r="1851" spans="1:19" s="183" customFormat="1" ht="11.1" customHeight="1" x14ac:dyDescent="0.25">
      <c r="A1851" s="59"/>
      <c r="B1851" s="229"/>
      <c r="C1851" s="230"/>
      <c r="D1851" s="56" t="s">
        <v>44</v>
      </c>
      <c r="E1851" s="62" t="s">
        <v>45</v>
      </c>
      <c r="F1851" s="62" t="s">
        <v>83</v>
      </c>
      <c r="G1851" s="62" t="s">
        <v>83</v>
      </c>
      <c r="H1851" s="62" t="s">
        <v>121</v>
      </c>
      <c r="I1851" s="62" t="s">
        <v>121</v>
      </c>
      <c r="J1851" s="63" t="s">
        <v>121</v>
      </c>
      <c r="K1851" s="62" t="s">
        <v>121</v>
      </c>
      <c r="L1851" s="63" t="s">
        <v>83</v>
      </c>
      <c r="M1851" s="63" t="s">
        <v>121</v>
      </c>
      <c r="N1851" s="63" t="s">
        <v>121</v>
      </c>
      <c r="O1851" s="63" t="s">
        <v>83</v>
      </c>
      <c r="P1851" s="63" t="s">
        <v>144</v>
      </c>
      <c r="Q1851" s="64"/>
      <c r="R1851" s="60">
        <f>AVERAGE(E1850:J1850)</f>
        <v>100</v>
      </c>
      <c r="S1851" s="61" t="s">
        <v>46</v>
      </c>
    </row>
    <row r="1852" spans="1:19" s="185" customFormat="1" ht="11.1" customHeight="1" x14ac:dyDescent="0.25">
      <c r="A1852" s="59"/>
      <c r="B1852" s="189"/>
      <c r="C1852" s="189"/>
      <c r="D1852" s="59"/>
      <c r="E1852" s="82"/>
      <c r="F1852" s="82"/>
      <c r="G1852" s="82"/>
      <c r="H1852" s="82"/>
      <c r="I1852" s="82"/>
      <c r="J1852" s="83"/>
      <c r="K1852" s="82"/>
      <c r="L1852" s="83"/>
      <c r="M1852" s="83"/>
      <c r="N1852" s="83"/>
      <c r="O1852" s="83"/>
      <c r="P1852" s="83"/>
      <c r="Q1852" s="81"/>
      <c r="R1852" s="65"/>
      <c r="S1852" s="85"/>
    </row>
    <row r="1853" spans="1:19" s="188" customFormat="1" ht="11.1" customHeight="1" x14ac:dyDescent="0.25">
      <c r="A1853" s="59"/>
      <c r="B1853" s="225" t="s">
        <v>465</v>
      </c>
      <c r="C1853" s="226"/>
      <c r="D1853" s="56" t="s">
        <v>28</v>
      </c>
      <c r="E1853" s="57" t="s">
        <v>466</v>
      </c>
      <c r="F1853" s="57" t="s">
        <v>467</v>
      </c>
      <c r="G1853" s="57" t="s">
        <v>468</v>
      </c>
      <c r="H1853" s="57" t="s">
        <v>469</v>
      </c>
      <c r="I1853" s="57" t="s">
        <v>470</v>
      </c>
      <c r="J1853" s="57" t="s">
        <v>471</v>
      </c>
      <c r="K1853" s="57" t="s">
        <v>472</v>
      </c>
      <c r="L1853" s="57" t="s">
        <v>473</v>
      </c>
      <c r="M1853" s="57" t="s">
        <v>474</v>
      </c>
      <c r="N1853" s="57" t="s">
        <v>475</v>
      </c>
      <c r="O1853" s="57" t="s">
        <v>476</v>
      </c>
      <c r="P1853" s="57" t="s">
        <v>477</v>
      </c>
      <c r="Q1853" s="15"/>
      <c r="R1853" s="150" t="s">
        <v>41</v>
      </c>
      <c r="S1853" s="61"/>
    </row>
    <row r="1854" spans="1:19" s="188" customFormat="1" ht="11.1" customHeight="1" x14ac:dyDescent="0.25">
      <c r="A1854" s="59"/>
      <c r="B1854" s="227"/>
      <c r="C1854" s="228"/>
      <c r="D1854" s="56" t="s">
        <v>42</v>
      </c>
      <c r="E1854" s="60"/>
      <c r="F1854" s="60"/>
      <c r="G1854" s="60">
        <v>20</v>
      </c>
      <c r="H1854" s="60">
        <v>35</v>
      </c>
      <c r="I1854" s="60">
        <v>40</v>
      </c>
      <c r="J1854" s="60">
        <v>40</v>
      </c>
      <c r="K1854" s="60">
        <v>40</v>
      </c>
      <c r="L1854" s="60">
        <v>40</v>
      </c>
      <c r="M1854" s="60">
        <v>40</v>
      </c>
      <c r="N1854" s="60">
        <v>40</v>
      </c>
      <c r="O1854" s="60">
        <v>30</v>
      </c>
      <c r="P1854" s="60">
        <v>40</v>
      </c>
      <c r="Q1854" s="15"/>
      <c r="R1854" s="60">
        <f>AVERAGE(E1854:P1854)</f>
        <v>36.5</v>
      </c>
      <c r="S1854" s="61" t="s">
        <v>43</v>
      </c>
    </row>
    <row r="1855" spans="1:19" s="188" customFormat="1" ht="11.1" customHeight="1" x14ac:dyDescent="0.25">
      <c r="A1855" s="59"/>
      <c r="B1855" s="229"/>
      <c r="C1855" s="230"/>
      <c r="D1855" s="56" t="s">
        <v>44</v>
      </c>
      <c r="E1855" s="62" t="s">
        <v>45</v>
      </c>
      <c r="F1855" s="62" t="s">
        <v>45</v>
      </c>
      <c r="G1855" s="62" t="s">
        <v>293</v>
      </c>
      <c r="H1855" s="62" t="s">
        <v>83</v>
      </c>
      <c r="I1855" s="62" t="s">
        <v>83</v>
      </c>
      <c r="J1855" s="63" t="s">
        <v>293</v>
      </c>
      <c r="K1855" s="62" t="s">
        <v>293</v>
      </c>
      <c r="L1855" s="63" t="s">
        <v>83</v>
      </c>
      <c r="M1855" s="63" t="s">
        <v>83</v>
      </c>
      <c r="N1855" s="63" t="s">
        <v>83</v>
      </c>
      <c r="O1855" s="63" t="s">
        <v>83</v>
      </c>
      <c r="P1855" s="63" t="s">
        <v>293</v>
      </c>
      <c r="Q1855" s="64"/>
      <c r="R1855" s="60">
        <f>AVERAGE(E1854:J1854)</f>
        <v>33.75</v>
      </c>
      <c r="S1855" s="61" t="s">
        <v>46</v>
      </c>
    </row>
    <row r="1856" spans="1:19" s="185" customFormat="1" ht="11.1" customHeight="1" x14ac:dyDescent="0.25">
      <c r="A1856" s="59"/>
      <c r="B1856" s="184"/>
      <c r="C1856" s="184"/>
      <c r="D1856" s="59"/>
      <c r="E1856" s="82"/>
      <c r="F1856" s="82"/>
      <c r="G1856" s="82"/>
      <c r="H1856" s="82"/>
      <c r="I1856" s="82"/>
      <c r="J1856" s="83"/>
      <c r="K1856" s="82"/>
      <c r="L1856" s="82"/>
      <c r="M1856" s="82"/>
      <c r="N1856" s="82"/>
      <c r="O1856" s="82"/>
      <c r="P1856" s="82"/>
      <c r="Q1856" s="81"/>
      <c r="R1856" s="65"/>
      <c r="S1856" s="85"/>
    </row>
    <row r="1858" spans="1:19" ht="20.100000000000001" customHeight="1" x14ac:dyDescent="0.25">
      <c r="A1858" s="198" t="s">
        <v>374</v>
      </c>
      <c r="B1858" s="198"/>
      <c r="C1858" s="198"/>
      <c r="D1858" s="153"/>
      <c r="E1858" s="153"/>
      <c r="F1858" s="153"/>
      <c r="H1858" s="153"/>
      <c r="I1858" s="153"/>
      <c r="J1858" s="153"/>
      <c r="K1858" s="153"/>
      <c r="N1858" s="153"/>
      <c r="O1858" s="153"/>
      <c r="P1858" s="153"/>
      <c r="Q1858" s="153"/>
      <c r="R1858" s="153"/>
      <c r="S1858" s="153"/>
    </row>
    <row r="1859" spans="1:19" ht="15" customHeight="1" x14ac:dyDescent="0.25">
      <c r="A1859" s="215"/>
      <c r="B1859" s="215"/>
      <c r="C1859" s="153"/>
      <c r="D1859" s="14" t="s">
        <v>26</v>
      </c>
      <c r="E1859" s="153"/>
      <c r="F1859" s="153"/>
      <c r="H1859" s="153"/>
      <c r="I1859" s="153"/>
      <c r="J1859" s="153"/>
      <c r="K1859" s="153"/>
      <c r="N1859" s="153"/>
      <c r="O1859" s="153"/>
      <c r="P1859" s="153"/>
      <c r="Q1859" s="153"/>
      <c r="R1859" s="153"/>
      <c r="S1859" s="153"/>
    </row>
    <row r="1860" spans="1:19" ht="11.1" customHeight="1" x14ac:dyDescent="0.25">
      <c r="A1860" s="153"/>
      <c r="B1860" s="153"/>
      <c r="C1860" s="153"/>
      <c r="D1860" s="153"/>
      <c r="E1860" s="153"/>
      <c r="F1860" s="153"/>
      <c r="H1860" s="153"/>
      <c r="I1860" s="153"/>
      <c r="J1860" s="153"/>
      <c r="K1860" s="153"/>
      <c r="N1860" s="153"/>
      <c r="O1860" s="153"/>
      <c r="P1860" s="153"/>
      <c r="Q1860" s="153"/>
      <c r="R1860" s="153"/>
      <c r="S1860" s="153"/>
    </row>
    <row r="1861" spans="1:19" ht="11.1" customHeight="1" x14ac:dyDescent="0.25">
      <c r="A1861" s="55"/>
      <c r="B1861" s="225" t="s">
        <v>116</v>
      </c>
      <c r="C1861" s="226"/>
      <c r="D1861" s="56" t="s">
        <v>28</v>
      </c>
      <c r="E1861" s="57" t="s">
        <v>29</v>
      </c>
      <c r="F1861" s="57" t="s">
        <v>30</v>
      </c>
      <c r="G1861" s="57" t="s">
        <v>31</v>
      </c>
      <c r="H1861" s="57" t="s">
        <v>32</v>
      </c>
      <c r="I1861" s="57" t="s">
        <v>33</v>
      </c>
      <c r="J1861" s="57" t="s">
        <v>34</v>
      </c>
      <c r="K1861" s="57" t="s">
        <v>35</v>
      </c>
      <c r="L1861" s="57" t="s">
        <v>36</v>
      </c>
      <c r="M1861" s="57" t="s">
        <v>37</v>
      </c>
      <c r="N1861" s="57" t="s">
        <v>38</v>
      </c>
      <c r="O1861" s="57" t="s">
        <v>39</v>
      </c>
      <c r="P1861" s="57" t="s">
        <v>40</v>
      </c>
      <c r="Q1861" s="15"/>
      <c r="R1861" s="57" t="s">
        <v>41</v>
      </c>
      <c r="S1861" s="58"/>
    </row>
    <row r="1862" spans="1:19" ht="11.1" customHeight="1" x14ac:dyDescent="0.25">
      <c r="A1862" s="59"/>
      <c r="B1862" s="227"/>
      <c r="C1862" s="228"/>
      <c r="D1862" s="56" t="s">
        <v>42</v>
      </c>
      <c r="E1862" s="60"/>
      <c r="F1862" s="60"/>
      <c r="G1862" s="60">
        <v>55</v>
      </c>
      <c r="H1862" s="60">
        <v>50</v>
      </c>
      <c r="I1862" s="60"/>
      <c r="J1862" s="60"/>
      <c r="K1862" s="60">
        <v>30</v>
      </c>
      <c r="L1862" s="60">
        <v>35</v>
      </c>
      <c r="M1862" s="60">
        <v>40</v>
      </c>
      <c r="N1862" s="60">
        <v>26</v>
      </c>
      <c r="O1862" s="60">
        <v>50</v>
      </c>
      <c r="P1862" s="60">
        <v>50</v>
      </c>
      <c r="Q1862" s="15"/>
      <c r="R1862" s="60">
        <f>AVERAGE(E1862:P1862)</f>
        <v>42</v>
      </c>
      <c r="S1862" s="61" t="s">
        <v>43</v>
      </c>
    </row>
    <row r="1863" spans="1:19" ht="11.1" customHeight="1" x14ac:dyDescent="0.25">
      <c r="A1863" s="59"/>
      <c r="B1863" s="229"/>
      <c r="C1863" s="230"/>
      <c r="D1863" s="56" t="s">
        <v>44</v>
      </c>
      <c r="E1863" s="62"/>
      <c r="F1863" s="62"/>
      <c r="G1863" s="62"/>
      <c r="H1863" s="62"/>
      <c r="I1863" s="62"/>
      <c r="J1863" s="63"/>
      <c r="K1863" s="63"/>
      <c r="L1863" s="63"/>
      <c r="M1863" s="63"/>
      <c r="N1863" s="63"/>
      <c r="O1863" s="63"/>
      <c r="P1863" s="63"/>
      <c r="Q1863" s="64"/>
      <c r="R1863" s="60">
        <f>AVERAGE(E1862:J1862)</f>
        <v>52.5</v>
      </c>
      <c r="S1863" s="61" t="s">
        <v>46</v>
      </c>
    </row>
    <row r="1864" spans="1:19" ht="11.1" customHeight="1" x14ac:dyDescent="0.25">
      <c r="A1864" s="59"/>
      <c r="B1864" s="59"/>
      <c r="C1864" s="59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15"/>
      <c r="P1864" s="15"/>
      <c r="Q1864" s="15"/>
      <c r="R1864" s="15"/>
      <c r="S1864" s="54"/>
    </row>
    <row r="1865" spans="1:19" ht="11.1" customHeight="1" x14ac:dyDescent="0.25">
      <c r="A1865" s="55"/>
      <c r="B1865" s="225" t="s">
        <v>117</v>
      </c>
      <c r="C1865" s="226"/>
      <c r="D1865" s="56" t="s">
        <v>28</v>
      </c>
      <c r="E1865" s="57" t="s">
        <v>47</v>
      </c>
      <c r="F1865" s="57" t="s">
        <v>48</v>
      </c>
      <c r="G1865" s="57" t="s">
        <v>49</v>
      </c>
      <c r="H1865" s="57" t="s">
        <v>50</v>
      </c>
      <c r="I1865" s="57" t="s">
        <v>51</v>
      </c>
      <c r="J1865" s="57" t="s">
        <v>52</v>
      </c>
      <c r="K1865" s="57" t="s">
        <v>53</v>
      </c>
      <c r="L1865" s="57" t="s">
        <v>54</v>
      </c>
      <c r="M1865" s="57" t="s">
        <v>55</v>
      </c>
      <c r="N1865" s="57" t="s">
        <v>56</v>
      </c>
      <c r="O1865" s="57" t="s">
        <v>57</v>
      </c>
      <c r="P1865" s="57" t="s">
        <v>58</v>
      </c>
      <c r="Q1865" s="15"/>
      <c r="R1865" s="57" t="s">
        <v>41</v>
      </c>
      <c r="S1865" s="58"/>
    </row>
    <row r="1866" spans="1:19" ht="11.1" customHeight="1" x14ac:dyDescent="0.25">
      <c r="A1866" s="59"/>
      <c r="B1866" s="227"/>
      <c r="C1866" s="228"/>
      <c r="D1866" s="56" t="s">
        <v>42</v>
      </c>
      <c r="E1866" s="60">
        <v>45</v>
      </c>
      <c r="F1866" s="60">
        <v>40</v>
      </c>
      <c r="G1866" s="60">
        <v>95</v>
      </c>
      <c r="H1866" s="60">
        <v>30</v>
      </c>
      <c r="I1866" s="60">
        <v>10</v>
      </c>
      <c r="J1866" s="60">
        <v>40</v>
      </c>
      <c r="K1866" s="60">
        <v>25</v>
      </c>
      <c r="L1866" s="60">
        <v>20</v>
      </c>
      <c r="M1866" s="60">
        <v>25</v>
      </c>
      <c r="N1866" s="60">
        <v>15</v>
      </c>
      <c r="O1866" s="60">
        <v>60</v>
      </c>
      <c r="P1866" s="60">
        <v>50</v>
      </c>
      <c r="Q1866" s="15"/>
      <c r="R1866" s="60">
        <f>AVERAGE(E1866:P1866)</f>
        <v>37.916666666666664</v>
      </c>
      <c r="S1866" s="61" t="s">
        <v>43</v>
      </c>
    </row>
    <row r="1867" spans="1:19" ht="11.1" customHeight="1" x14ac:dyDescent="0.25">
      <c r="A1867" s="59"/>
      <c r="B1867" s="229"/>
      <c r="C1867" s="230"/>
      <c r="D1867" s="56" t="s">
        <v>44</v>
      </c>
      <c r="E1867" s="62"/>
      <c r="F1867" s="62"/>
      <c r="G1867" s="62"/>
      <c r="H1867" s="62"/>
      <c r="I1867" s="62"/>
      <c r="J1867" s="63"/>
      <c r="K1867" s="63"/>
      <c r="L1867" s="63"/>
      <c r="M1867" s="63"/>
      <c r="N1867" s="63"/>
      <c r="O1867" s="63"/>
      <c r="P1867" s="63"/>
      <c r="Q1867" s="64"/>
      <c r="R1867" s="60">
        <f>AVERAGE(E1866:J1866)</f>
        <v>43.333333333333336</v>
      </c>
      <c r="S1867" s="61" t="s">
        <v>46</v>
      </c>
    </row>
    <row r="1868" spans="1:19" ht="11.1" customHeight="1" x14ac:dyDescent="0.25">
      <c r="A1868" s="59"/>
      <c r="B1868" s="52"/>
      <c r="C1868" s="15"/>
      <c r="D1868" s="66"/>
      <c r="E1868" s="66"/>
      <c r="F1868" s="66"/>
      <c r="G1868" s="61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54"/>
    </row>
    <row r="1869" spans="1:19" ht="11.1" customHeight="1" x14ac:dyDescent="0.25">
      <c r="A1869" s="55"/>
      <c r="B1869" s="225" t="s">
        <v>118</v>
      </c>
      <c r="C1869" s="226"/>
      <c r="D1869" s="56" t="s">
        <v>28</v>
      </c>
      <c r="E1869" s="57" t="s">
        <v>60</v>
      </c>
      <c r="F1869" s="57" t="s">
        <v>61</v>
      </c>
      <c r="G1869" s="57" t="s">
        <v>62</v>
      </c>
      <c r="H1869" s="57" t="s">
        <v>63</v>
      </c>
      <c r="I1869" s="57" t="s">
        <v>64</v>
      </c>
      <c r="J1869" s="57" t="s">
        <v>65</v>
      </c>
      <c r="K1869" s="57" t="s">
        <v>66</v>
      </c>
      <c r="L1869" s="57" t="s">
        <v>67</v>
      </c>
      <c r="M1869" s="57" t="s">
        <v>68</v>
      </c>
      <c r="N1869" s="57" t="s">
        <v>56</v>
      </c>
      <c r="O1869" s="57" t="s">
        <v>69</v>
      </c>
      <c r="P1869" s="57" t="s">
        <v>70</v>
      </c>
      <c r="Q1869" s="15"/>
      <c r="R1869" s="57" t="s">
        <v>41</v>
      </c>
      <c r="S1869" s="58"/>
    </row>
    <row r="1870" spans="1:19" ht="11.1" customHeight="1" x14ac:dyDescent="0.25">
      <c r="A1870" s="59"/>
      <c r="B1870" s="227"/>
      <c r="C1870" s="228"/>
      <c r="D1870" s="56" t="s">
        <v>42</v>
      </c>
      <c r="E1870" s="60">
        <v>70</v>
      </c>
      <c r="F1870" s="60">
        <v>80</v>
      </c>
      <c r="G1870" s="60">
        <v>70</v>
      </c>
      <c r="H1870" s="60">
        <v>45</v>
      </c>
      <c r="I1870" s="60">
        <v>45</v>
      </c>
      <c r="J1870" s="60">
        <v>15</v>
      </c>
      <c r="K1870" s="60">
        <v>25</v>
      </c>
      <c r="L1870" s="60">
        <v>30</v>
      </c>
      <c r="M1870" s="60">
        <v>20</v>
      </c>
      <c r="N1870" s="60">
        <v>55</v>
      </c>
      <c r="O1870" s="60">
        <v>60</v>
      </c>
      <c r="P1870" s="60">
        <v>80</v>
      </c>
      <c r="Q1870" s="15"/>
      <c r="R1870" s="60">
        <f>AVERAGE(E1870:P1870)</f>
        <v>49.583333333333336</v>
      </c>
      <c r="S1870" s="61" t="s">
        <v>43</v>
      </c>
    </row>
    <row r="1871" spans="1:19" ht="11.1" customHeight="1" x14ac:dyDescent="0.25">
      <c r="A1871" s="59"/>
      <c r="B1871" s="229"/>
      <c r="C1871" s="230"/>
      <c r="D1871" s="56" t="s">
        <v>44</v>
      </c>
      <c r="E1871" s="62"/>
      <c r="F1871" s="62"/>
      <c r="G1871" s="62"/>
      <c r="H1871" s="62"/>
      <c r="I1871" s="62"/>
      <c r="J1871" s="63"/>
      <c r="K1871" s="63"/>
      <c r="L1871" s="63"/>
      <c r="M1871" s="63"/>
      <c r="N1871" s="63"/>
      <c r="O1871" s="63"/>
      <c r="P1871" s="63"/>
      <c r="Q1871" s="64"/>
      <c r="R1871" s="60">
        <f>AVERAGE(E1870:J1870)</f>
        <v>54.166666666666664</v>
      </c>
      <c r="S1871" s="61" t="s">
        <v>46</v>
      </c>
    </row>
    <row r="1872" spans="1:19" ht="11.1" customHeight="1" x14ac:dyDescent="0.25">
      <c r="A1872" s="59"/>
      <c r="B1872" s="55"/>
      <c r="C1872" s="59"/>
      <c r="D1872" s="59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59"/>
      <c r="R1872" s="59"/>
      <c r="S1872" s="59"/>
    </row>
    <row r="1873" spans="1:19" ht="11.1" customHeight="1" x14ac:dyDescent="0.25">
      <c r="A1873" s="55"/>
      <c r="B1873" s="225" t="s">
        <v>119</v>
      </c>
      <c r="C1873" s="226"/>
      <c r="D1873" s="56" t="s">
        <v>28</v>
      </c>
      <c r="E1873" s="57" t="s">
        <v>71</v>
      </c>
      <c r="F1873" s="57" t="s">
        <v>72</v>
      </c>
      <c r="G1873" s="57" t="s">
        <v>73</v>
      </c>
      <c r="H1873" s="57" t="s">
        <v>74</v>
      </c>
      <c r="I1873" s="57" t="s">
        <v>75</v>
      </c>
      <c r="J1873" s="57" t="s">
        <v>76</v>
      </c>
      <c r="K1873" s="57" t="s">
        <v>77</v>
      </c>
      <c r="L1873" s="57" t="s">
        <v>78</v>
      </c>
      <c r="M1873" s="57" t="s">
        <v>79</v>
      </c>
      <c r="N1873" s="57" t="s">
        <v>80</v>
      </c>
      <c r="O1873" s="57" t="s">
        <v>81</v>
      </c>
      <c r="P1873" s="57" t="s">
        <v>82</v>
      </c>
      <c r="Q1873" s="15"/>
      <c r="R1873" s="57" t="s">
        <v>41</v>
      </c>
      <c r="S1873" s="58"/>
    </row>
    <row r="1874" spans="1:19" ht="11.1" customHeight="1" x14ac:dyDescent="0.25">
      <c r="A1874" s="59"/>
      <c r="B1874" s="227"/>
      <c r="C1874" s="228"/>
      <c r="D1874" s="56" t="s">
        <v>42</v>
      </c>
      <c r="E1874" s="60"/>
      <c r="F1874" s="60">
        <v>50</v>
      </c>
      <c r="G1874" s="60">
        <v>50</v>
      </c>
      <c r="H1874" s="60">
        <v>50</v>
      </c>
      <c r="I1874" s="60">
        <v>40</v>
      </c>
      <c r="J1874" s="60">
        <v>20</v>
      </c>
      <c r="K1874" s="60">
        <v>35</v>
      </c>
      <c r="L1874" s="60">
        <v>40</v>
      </c>
      <c r="M1874" s="60">
        <v>50</v>
      </c>
      <c r="N1874" s="60">
        <v>60</v>
      </c>
      <c r="O1874" s="60">
        <v>60</v>
      </c>
      <c r="P1874" s="60">
        <v>40</v>
      </c>
      <c r="Q1874" s="15"/>
      <c r="R1874" s="60">
        <f>AVERAGE(E1874:P1874)</f>
        <v>45</v>
      </c>
      <c r="S1874" s="61" t="s">
        <v>43</v>
      </c>
    </row>
    <row r="1875" spans="1:19" ht="11.1" customHeight="1" x14ac:dyDescent="0.25">
      <c r="A1875" s="59"/>
      <c r="B1875" s="229"/>
      <c r="C1875" s="230"/>
      <c r="D1875" s="56" t="s">
        <v>44</v>
      </c>
      <c r="E1875" s="63" t="s">
        <v>45</v>
      </c>
      <c r="F1875" s="62"/>
      <c r="G1875" s="62"/>
      <c r="H1875" s="62"/>
      <c r="I1875" s="62"/>
      <c r="J1875" s="63" t="s">
        <v>98</v>
      </c>
      <c r="K1875" s="63" t="s">
        <v>16</v>
      </c>
      <c r="L1875" s="63" t="s">
        <v>16</v>
      </c>
      <c r="M1875" s="63" t="s">
        <v>16</v>
      </c>
      <c r="N1875" s="63" t="s">
        <v>16</v>
      </c>
      <c r="O1875" s="63" t="s">
        <v>16</v>
      </c>
      <c r="P1875" s="63" t="s">
        <v>98</v>
      </c>
      <c r="Q1875" s="64"/>
      <c r="R1875" s="60">
        <f>AVERAGE(E1874:J1874)</f>
        <v>42</v>
      </c>
      <c r="S1875" s="61" t="s">
        <v>46</v>
      </c>
    </row>
    <row r="1876" spans="1:19" ht="11.1" customHeight="1" x14ac:dyDescent="0.25">
      <c r="A1876" s="59"/>
      <c r="B1876" s="55"/>
      <c r="C1876" s="59"/>
      <c r="D1876" s="59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59"/>
      <c r="R1876" s="59"/>
      <c r="S1876" s="59"/>
    </row>
    <row r="1877" spans="1:19" ht="11.1" customHeight="1" x14ac:dyDescent="0.25">
      <c r="A1877" s="55"/>
      <c r="B1877" s="225" t="s">
        <v>122</v>
      </c>
      <c r="C1877" s="226"/>
      <c r="D1877" s="56" t="s">
        <v>28</v>
      </c>
      <c r="E1877" s="57" t="s">
        <v>85</v>
      </c>
      <c r="F1877" s="57" t="s">
        <v>86</v>
      </c>
      <c r="G1877" s="57" t="s">
        <v>87</v>
      </c>
      <c r="H1877" s="57" t="s">
        <v>88</v>
      </c>
      <c r="I1877" s="57" t="s">
        <v>89</v>
      </c>
      <c r="J1877" s="57" t="s">
        <v>90</v>
      </c>
      <c r="K1877" s="57" t="s">
        <v>91</v>
      </c>
      <c r="L1877" s="57" t="s">
        <v>92</v>
      </c>
      <c r="M1877" s="57" t="s">
        <v>93</v>
      </c>
      <c r="N1877" s="57" t="s">
        <v>94</v>
      </c>
      <c r="O1877" s="57" t="s">
        <v>95</v>
      </c>
      <c r="P1877" s="57" t="s">
        <v>96</v>
      </c>
      <c r="Q1877" s="15"/>
      <c r="R1877" s="57" t="s">
        <v>41</v>
      </c>
      <c r="S1877" s="58"/>
    </row>
    <row r="1878" spans="1:19" ht="11.1" customHeight="1" x14ac:dyDescent="0.25">
      <c r="A1878" s="59"/>
      <c r="B1878" s="227"/>
      <c r="C1878" s="228"/>
      <c r="D1878" s="56" t="s">
        <v>42</v>
      </c>
      <c r="E1878" s="60">
        <v>50</v>
      </c>
      <c r="F1878" s="60"/>
      <c r="G1878" s="60">
        <v>60</v>
      </c>
      <c r="H1878" s="60">
        <v>40</v>
      </c>
      <c r="I1878" s="60">
        <v>45</v>
      </c>
      <c r="J1878" s="60">
        <v>50</v>
      </c>
      <c r="K1878" s="60">
        <v>20</v>
      </c>
      <c r="L1878" s="60">
        <v>40</v>
      </c>
      <c r="M1878" s="60">
        <v>35</v>
      </c>
      <c r="N1878" s="60">
        <v>30</v>
      </c>
      <c r="O1878" s="60">
        <v>55</v>
      </c>
      <c r="P1878" s="60">
        <v>50</v>
      </c>
      <c r="Q1878" s="15"/>
      <c r="R1878" s="60">
        <f>AVERAGE(E1878:P1878)</f>
        <v>43.18181818181818</v>
      </c>
      <c r="S1878" s="61" t="s">
        <v>43</v>
      </c>
    </row>
    <row r="1879" spans="1:19" ht="11.1" customHeight="1" x14ac:dyDescent="0.25">
      <c r="A1879" s="59"/>
      <c r="B1879" s="229"/>
      <c r="C1879" s="230"/>
      <c r="D1879" s="56" t="s">
        <v>44</v>
      </c>
      <c r="E1879" s="62" t="s">
        <v>98</v>
      </c>
      <c r="F1879" s="63" t="s">
        <v>45</v>
      </c>
      <c r="G1879" s="62" t="s">
        <v>121</v>
      </c>
      <c r="H1879" s="62" t="s">
        <v>83</v>
      </c>
      <c r="I1879" s="62" t="s">
        <v>121</v>
      </c>
      <c r="J1879" s="63" t="s">
        <v>83</v>
      </c>
      <c r="K1879" s="63" t="s">
        <v>83</v>
      </c>
      <c r="L1879" s="63" t="s">
        <v>83</v>
      </c>
      <c r="M1879" s="63" t="s">
        <v>121</v>
      </c>
      <c r="N1879" s="63" t="s">
        <v>83</v>
      </c>
      <c r="O1879" s="63" t="s">
        <v>83</v>
      </c>
      <c r="P1879" s="63" t="s">
        <v>121</v>
      </c>
      <c r="Q1879" s="64"/>
      <c r="R1879" s="60">
        <f>AVERAGE(E1878:J1878)</f>
        <v>49</v>
      </c>
      <c r="S1879" s="61" t="s">
        <v>46</v>
      </c>
    </row>
    <row r="1880" spans="1:19" ht="11.1" customHeight="1" x14ac:dyDescent="0.25">
      <c r="A1880" s="59"/>
      <c r="B1880" s="15"/>
      <c r="C1880" s="15"/>
      <c r="D1880" s="15"/>
      <c r="E1880" s="15"/>
      <c r="F1880" s="15"/>
      <c r="G1880" s="161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</row>
    <row r="1881" spans="1:19" ht="11.1" customHeight="1" x14ac:dyDescent="0.25">
      <c r="A1881" s="55"/>
      <c r="B1881" s="225" t="s">
        <v>128</v>
      </c>
      <c r="C1881" s="226"/>
      <c r="D1881" s="56" t="s">
        <v>28</v>
      </c>
      <c r="E1881" s="57" t="s">
        <v>124</v>
      </c>
      <c r="F1881" s="57" t="s">
        <v>125</v>
      </c>
      <c r="G1881" s="57" t="s">
        <v>126</v>
      </c>
      <c r="H1881" s="57" t="s">
        <v>127</v>
      </c>
      <c r="I1881" s="57" t="s">
        <v>129</v>
      </c>
      <c r="J1881" s="57" t="s">
        <v>130</v>
      </c>
      <c r="K1881" s="57" t="s">
        <v>131</v>
      </c>
      <c r="L1881" s="57" t="s">
        <v>132</v>
      </c>
      <c r="M1881" s="57" t="s">
        <v>133</v>
      </c>
      <c r="N1881" s="57" t="s">
        <v>134</v>
      </c>
      <c r="O1881" s="57" t="s">
        <v>135</v>
      </c>
      <c r="P1881" s="57" t="s">
        <v>136</v>
      </c>
      <c r="Q1881" s="15"/>
      <c r="R1881" s="57" t="s">
        <v>41</v>
      </c>
      <c r="S1881" s="58"/>
    </row>
    <row r="1882" spans="1:19" ht="11.1" customHeight="1" x14ac:dyDescent="0.25">
      <c r="A1882" s="59"/>
      <c r="B1882" s="227"/>
      <c r="C1882" s="228"/>
      <c r="D1882" s="56" t="s">
        <v>42</v>
      </c>
      <c r="E1882" s="60">
        <v>50</v>
      </c>
      <c r="F1882" s="60">
        <v>55</v>
      </c>
      <c r="G1882" s="60">
        <v>50</v>
      </c>
      <c r="H1882" s="60">
        <v>50</v>
      </c>
      <c r="I1882" s="60">
        <v>55</v>
      </c>
      <c r="J1882" s="60">
        <v>60</v>
      </c>
      <c r="K1882" s="60">
        <v>50</v>
      </c>
      <c r="L1882" s="60">
        <v>50</v>
      </c>
      <c r="M1882" s="60">
        <v>25</v>
      </c>
      <c r="N1882" s="60">
        <v>55</v>
      </c>
      <c r="O1882" s="60"/>
      <c r="P1882" s="60"/>
      <c r="Q1882" s="15"/>
      <c r="R1882" s="60">
        <f>AVERAGE(E1882:P1882)</f>
        <v>50</v>
      </c>
      <c r="S1882" s="61" t="s">
        <v>43</v>
      </c>
    </row>
    <row r="1883" spans="1:19" ht="11.1" customHeight="1" x14ac:dyDescent="0.25">
      <c r="A1883" s="59"/>
      <c r="B1883" s="229"/>
      <c r="C1883" s="230"/>
      <c r="D1883" s="56" t="s">
        <v>44</v>
      </c>
      <c r="E1883" s="62" t="s">
        <v>83</v>
      </c>
      <c r="F1883" s="62" t="s">
        <v>83</v>
      </c>
      <c r="G1883" s="62" t="s">
        <v>97</v>
      </c>
      <c r="H1883" s="62" t="s">
        <v>97</v>
      </c>
      <c r="I1883" s="63" t="s">
        <v>293</v>
      </c>
      <c r="J1883" s="63" t="s">
        <v>16</v>
      </c>
      <c r="K1883" s="62" t="s">
        <v>83</v>
      </c>
      <c r="L1883" s="62" t="s">
        <v>83</v>
      </c>
      <c r="M1883" s="62" t="s">
        <v>83</v>
      </c>
      <c r="N1883" s="63" t="s">
        <v>83</v>
      </c>
      <c r="O1883" s="63" t="s">
        <v>112</v>
      </c>
      <c r="P1883" s="63" t="s">
        <v>112</v>
      </c>
      <c r="Q1883" s="64"/>
      <c r="R1883" s="60">
        <f>AVERAGE(E1882:J1882)</f>
        <v>53.333333333333336</v>
      </c>
      <c r="S1883" s="61" t="s">
        <v>46</v>
      </c>
    </row>
    <row r="1884" spans="1:19" ht="11.1" customHeight="1" x14ac:dyDescent="0.25">
      <c r="A1884" s="59"/>
      <c r="B1884" s="15"/>
      <c r="C1884" s="15"/>
      <c r="D1884" s="15"/>
      <c r="E1884" s="15"/>
      <c r="F1884" s="15"/>
      <c r="G1884" s="161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</row>
    <row r="1885" spans="1:19" ht="11.1" customHeight="1" x14ac:dyDescent="0.25">
      <c r="A1885" s="55"/>
      <c r="B1885" s="225" t="s">
        <v>295</v>
      </c>
      <c r="C1885" s="226"/>
      <c r="D1885" s="56" t="s">
        <v>28</v>
      </c>
      <c r="E1885" s="57" t="s">
        <v>296</v>
      </c>
      <c r="F1885" s="57" t="s">
        <v>297</v>
      </c>
      <c r="G1885" s="57" t="s">
        <v>298</v>
      </c>
      <c r="H1885" s="57" t="s">
        <v>299</v>
      </c>
      <c r="I1885" s="57" t="s">
        <v>300</v>
      </c>
      <c r="J1885" s="57" t="s">
        <v>301</v>
      </c>
      <c r="K1885" s="57" t="s">
        <v>302</v>
      </c>
      <c r="L1885" s="57" t="s">
        <v>303</v>
      </c>
      <c r="M1885" s="57" t="s">
        <v>304</v>
      </c>
      <c r="N1885" s="57" t="s">
        <v>305</v>
      </c>
      <c r="O1885" s="57" t="s">
        <v>306</v>
      </c>
      <c r="P1885" s="57" t="s">
        <v>307</v>
      </c>
      <c r="Q1885" s="15"/>
      <c r="R1885" s="57" t="s">
        <v>41</v>
      </c>
      <c r="S1885" s="58"/>
    </row>
    <row r="1886" spans="1:19" ht="11.1" customHeight="1" x14ac:dyDescent="0.25">
      <c r="A1886" s="59"/>
      <c r="B1886" s="227"/>
      <c r="C1886" s="228"/>
      <c r="D1886" s="56" t="s">
        <v>42</v>
      </c>
      <c r="E1886" s="60"/>
      <c r="F1886" s="60"/>
      <c r="G1886" s="60"/>
      <c r="H1886" s="60">
        <v>25</v>
      </c>
      <c r="I1886" s="60">
        <v>90</v>
      </c>
      <c r="J1886" s="60">
        <v>105</v>
      </c>
      <c r="K1886" s="60">
        <v>130</v>
      </c>
      <c r="L1886" s="60">
        <v>30</v>
      </c>
      <c r="M1886" s="60">
        <v>40</v>
      </c>
      <c r="N1886" s="60">
        <v>40</v>
      </c>
      <c r="O1886" s="60">
        <v>75</v>
      </c>
      <c r="P1886" s="60">
        <v>70</v>
      </c>
      <c r="Q1886" s="15"/>
      <c r="R1886" s="60">
        <f>AVERAGE(E1886:P1886)</f>
        <v>67.222222222222229</v>
      </c>
      <c r="S1886" s="61" t="s">
        <v>43</v>
      </c>
    </row>
    <row r="1887" spans="1:19" ht="11.1" customHeight="1" x14ac:dyDescent="0.25">
      <c r="A1887" s="59"/>
      <c r="B1887" s="229"/>
      <c r="C1887" s="230"/>
      <c r="D1887" s="56" t="s">
        <v>44</v>
      </c>
      <c r="E1887" s="63" t="s">
        <v>112</v>
      </c>
      <c r="F1887" s="63" t="s">
        <v>112</v>
      </c>
      <c r="G1887" s="63" t="s">
        <v>112</v>
      </c>
      <c r="H1887" s="62" t="s">
        <v>98</v>
      </c>
      <c r="I1887" s="62" t="s">
        <v>83</v>
      </c>
      <c r="J1887" s="62" t="s">
        <v>121</v>
      </c>
      <c r="K1887" s="62" t="s">
        <v>177</v>
      </c>
      <c r="L1887" s="62" t="s">
        <v>121</v>
      </c>
      <c r="M1887" s="62" t="s">
        <v>308</v>
      </c>
      <c r="N1887" s="62" t="s">
        <v>121</v>
      </c>
      <c r="O1887" s="62" t="s">
        <v>121</v>
      </c>
      <c r="P1887" s="62" t="s">
        <v>121</v>
      </c>
      <c r="Q1887" s="64"/>
      <c r="R1887" s="60">
        <f>AVERAGE(E1886:J1886)</f>
        <v>73.333333333333329</v>
      </c>
      <c r="S1887" s="61" t="s">
        <v>46</v>
      </c>
    </row>
    <row r="1888" spans="1:19" s="178" customFormat="1" ht="11.1" customHeight="1" x14ac:dyDescent="0.25">
      <c r="A1888" s="59"/>
      <c r="B1888" s="15"/>
      <c r="C1888" s="15"/>
      <c r="D1888" s="15"/>
      <c r="E1888" s="15"/>
      <c r="F1888" s="15"/>
      <c r="G1888" s="161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</row>
    <row r="1889" spans="1:19" s="178" customFormat="1" ht="11.1" customHeight="1" x14ac:dyDescent="0.25">
      <c r="A1889" s="59"/>
      <c r="B1889" s="231" t="s">
        <v>408</v>
      </c>
      <c r="C1889" s="231"/>
      <c r="D1889" s="56" t="s">
        <v>28</v>
      </c>
      <c r="E1889" s="57" t="s">
        <v>411</v>
      </c>
      <c r="F1889" s="57" t="s">
        <v>412</v>
      </c>
      <c r="G1889" s="57" t="s">
        <v>413</v>
      </c>
      <c r="H1889" s="57" t="s">
        <v>414</v>
      </c>
      <c r="I1889" s="57" t="s">
        <v>415</v>
      </c>
      <c r="J1889" s="57" t="s">
        <v>416</v>
      </c>
      <c r="K1889" s="57" t="s">
        <v>417</v>
      </c>
      <c r="L1889" s="57" t="s">
        <v>418</v>
      </c>
      <c r="M1889" s="57" t="s">
        <v>419</v>
      </c>
      <c r="N1889" s="57" t="s">
        <v>420</v>
      </c>
      <c r="O1889" s="57" t="s">
        <v>421</v>
      </c>
      <c r="P1889" s="57" t="s">
        <v>422</v>
      </c>
      <c r="Q1889" s="15"/>
      <c r="R1889" s="150" t="s">
        <v>41</v>
      </c>
      <c r="S1889" s="58"/>
    </row>
    <row r="1890" spans="1:19" s="178" customFormat="1" ht="11.1" customHeight="1" x14ac:dyDescent="0.25">
      <c r="A1890" s="59"/>
      <c r="B1890" s="231"/>
      <c r="C1890" s="231"/>
      <c r="D1890" s="56" t="s">
        <v>42</v>
      </c>
      <c r="E1890" s="60">
        <v>100</v>
      </c>
      <c r="F1890" s="60">
        <v>110</v>
      </c>
      <c r="G1890" s="60">
        <v>55</v>
      </c>
      <c r="H1890" s="60">
        <v>50</v>
      </c>
      <c r="I1890" s="60">
        <v>80</v>
      </c>
      <c r="J1890" s="60">
        <v>45</v>
      </c>
      <c r="K1890" s="60">
        <v>50</v>
      </c>
      <c r="L1890" s="60">
        <v>50</v>
      </c>
      <c r="M1890" s="60">
        <v>50</v>
      </c>
      <c r="N1890" s="60">
        <v>40</v>
      </c>
      <c r="O1890" s="60">
        <v>90</v>
      </c>
      <c r="P1890" s="60">
        <v>100</v>
      </c>
      <c r="Q1890" s="15"/>
      <c r="R1890" s="60">
        <f>AVERAGE(E1890:P1890)</f>
        <v>68.333333333333329</v>
      </c>
      <c r="S1890" s="61" t="s">
        <v>43</v>
      </c>
    </row>
    <row r="1891" spans="1:19" s="178" customFormat="1" ht="11.1" customHeight="1" x14ac:dyDescent="0.25">
      <c r="A1891" s="59"/>
      <c r="B1891" s="231"/>
      <c r="C1891" s="231"/>
      <c r="D1891" s="56" t="s">
        <v>44</v>
      </c>
      <c r="E1891" s="62" t="s">
        <v>121</v>
      </c>
      <c r="F1891" s="62" t="s">
        <v>121</v>
      </c>
      <c r="G1891" s="62" t="s">
        <v>121</v>
      </c>
      <c r="H1891" s="62" t="s">
        <v>121</v>
      </c>
      <c r="I1891" s="62" t="s">
        <v>121</v>
      </c>
      <c r="J1891" s="63" t="s">
        <v>83</v>
      </c>
      <c r="K1891" s="62" t="s">
        <v>83</v>
      </c>
      <c r="L1891" s="62" t="s">
        <v>83</v>
      </c>
      <c r="M1891" s="62" t="s">
        <v>83</v>
      </c>
      <c r="N1891" s="62" t="s">
        <v>83</v>
      </c>
      <c r="O1891" s="62" t="s">
        <v>83</v>
      </c>
      <c r="P1891" s="62" t="s">
        <v>144</v>
      </c>
      <c r="Q1891" s="64"/>
      <c r="R1891" s="60">
        <f>AVERAGE(E1890:J1890)</f>
        <v>73.333333333333329</v>
      </c>
      <c r="S1891" s="61" t="s">
        <v>46</v>
      </c>
    </row>
    <row r="1892" spans="1:19" s="185" customFormat="1" ht="11.1" customHeight="1" x14ac:dyDescent="0.25">
      <c r="A1892" s="59"/>
      <c r="B1892" s="184"/>
      <c r="C1892" s="184"/>
      <c r="D1892" s="59"/>
      <c r="E1892" s="82"/>
      <c r="F1892" s="82"/>
      <c r="G1892" s="82"/>
      <c r="H1892" s="82"/>
      <c r="I1892" s="82"/>
      <c r="J1892" s="83"/>
      <c r="K1892" s="82"/>
      <c r="L1892" s="82"/>
      <c r="M1892" s="82"/>
      <c r="N1892" s="82"/>
      <c r="O1892" s="82"/>
      <c r="P1892" s="82"/>
      <c r="Q1892" s="81"/>
      <c r="R1892" s="65"/>
      <c r="S1892" s="85"/>
    </row>
    <row r="1893" spans="1:19" s="183" customFormat="1" ht="11.1" customHeight="1" x14ac:dyDescent="0.25">
      <c r="A1893" s="59"/>
      <c r="B1893" s="225" t="s">
        <v>446</v>
      </c>
      <c r="C1893" s="226"/>
      <c r="D1893" s="56" t="s">
        <v>28</v>
      </c>
      <c r="E1893" s="57" t="s">
        <v>434</v>
      </c>
      <c r="F1893" s="57" t="s">
        <v>435</v>
      </c>
      <c r="G1893" s="57" t="s">
        <v>436</v>
      </c>
      <c r="H1893" s="57" t="s">
        <v>437</v>
      </c>
      <c r="I1893" s="57" t="s">
        <v>438</v>
      </c>
      <c r="J1893" s="57" t="s">
        <v>439</v>
      </c>
      <c r="K1893" s="57" t="s">
        <v>440</v>
      </c>
      <c r="L1893" s="57" t="s">
        <v>441</v>
      </c>
      <c r="M1893" s="57" t="s">
        <v>442</v>
      </c>
      <c r="N1893" s="57" t="s">
        <v>443</v>
      </c>
      <c r="O1893" s="57" t="s">
        <v>444</v>
      </c>
      <c r="P1893" s="57" t="s">
        <v>445</v>
      </c>
      <c r="Q1893" s="15"/>
      <c r="R1893" s="150" t="s">
        <v>41</v>
      </c>
      <c r="S1893" s="61"/>
    </row>
    <row r="1894" spans="1:19" s="183" customFormat="1" ht="11.1" customHeight="1" x14ac:dyDescent="0.25">
      <c r="A1894" s="59"/>
      <c r="B1894" s="227"/>
      <c r="C1894" s="228"/>
      <c r="D1894" s="56" t="s">
        <v>42</v>
      </c>
      <c r="E1894" s="60"/>
      <c r="F1894" s="60">
        <v>110</v>
      </c>
      <c r="G1894" s="60">
        <v>90</v>
      </c>
      <c r="H1894" s="60">
        <v>80</v>
      </c>
      <c r="I1894" s="60">
        <v>80</v>
      </c>
      <c r="J1894" s="60">
        <v>60</v>
      </c>
      <c r="K1894" s="60">
        <v>55</v>
      </c>
      <c r="L1894" s="60">
        <v>45</v>
      </c>
      <c r="M1894" s="60">
        <v>40</v>
      </c>
      <c r="N1894" s="60">
        <v>40</v>
      </c>
      <c r="O1894" s="60">
        <v>30</v>
      </c>
      <c r="P1894" s="60">
        <v>80</v>
      </c>
      <c r="Q1894" s="15"/>
      <c r="R1894" s="60">
        <f>AVERAGE(E1894:P1894)</f>
        <v>64.545454545454547</v>
      </c>
      <c r="S1894" s="61" t="s">
        <v>43</v>
      </c>
    </row>
    <row r="1895" spans="1:19" s="183" customFormat="1" ht="11.1" customHeight="1" x14ac:dyDescent="0.25">
      <c r="A1895" s="59"/>
      <c r="B1895" s="229"/>
      <c r="C1895" s="230"/>
      <c r="D1895" s="56" t="s">
        <v>44</v>
      </c>
      <c r="E1895" s="62" t="s">
        <v>45</v>
      </c>
      <c r="F1895" s="62" t="s">
        <v>121</v>
      </c>
      <c r="G1895" s="62" t="s">
        <v>121</v>
      </c>
      <c r="H1895" s="62" t="s">
        <v>121</v>
      </c>
      <c r="I1895" s="62" t="s">
        <v>83</v>
      </c>
      <c r="J1895" s="63" t="s">
        <v>83</v>
      </c>
      <c r="K1895" s="62" t="s">
        <v>121</v>
      </c>
      <c r="L1895" s="63" t="s">
        <v>83</v>
      </c>
      <c r="M1895" s="63" t="s">
        <v>83</v>
      </c>
      <c r="N1895" s="63" t="s">
        <v>83</v>
      </c>
      <c r="O1895" s="63" t="s">
        <v>83</v>
      </c>
      <c r="P1895" s="63" t="s">
        <v>83</v>
      </c>
      <c r="Q1895" s="64"/>
      <c r="R1895" s="60">
        <f>AVERAGE(E1894:J1894)</f>
        <v>84</v>
      </c>
      <c r="S1895" s="61" t="s">
        <v>46</v>
      </c>
    </row>
    <row r="1896" spans="1:19" s="185" customFormat="1" ht="11.1" customHeight="1" x14ac:dyDescent="0.25">
      <c r="A1896" s="59"/>
      <c r="B1896" s="189"/>
      <c r="C1896" s="189"/>
      <c r="D1896" s="59"/>
      <c r="E1896" s="82"/>
      <c r="F1896" s="82"/>
      <c r="G1896" s="82"/>
      <c r="H1896" s="82"/>
      <c r="I1896" s="82"/>
      <c r="J1896" s="83"/>
      <c r="K1896" s="82"/>
      <c r="L1896" s="83"/>
      <c r="M1896" s="83"/>
      <c r="N1896" s="83"/>
      <c r="O1896" s="83"/>
      <c r="P1896" s="83"/>
      <c r="Q1896" s="81"/>
      <c r="R1896" s="65"/>
      <c r="S1896" s="85"/>
    </row>
    <row r="1897" spans="1:19" s="188" customFormat="1" ht="11.1" customHeight="1" x14ac:dyDescent="0.25">
      <c r="A1897" s="59"/>
      <c r="B1897" s="225" t="s">
        <v>465</v>
      </c>
      <c r="C1897" s="226"/>
      <c r="D1897" s="56" t="s">
        <v>28</v>
      </c>
      <c r="E1897" s="57" t="s">
        <v>466</v>
      </c>
      <c r="F1897" s="57" t="s">
        <v>467</v>
      </c>
      <c r="G1897" s="57" t="s">
        <v>468</v>
      </c>
      <c r="H1897" s="57" t="s">
        <v>469</v>
      </c>
      <c r="I1897" s="57" t="s">
        <v>470</v>
      </c>
      <c r="J1897" s="57" t="s">
        <v>471</v>
      </c>
      <c r="K1897" s="57" t="s">
        <v>472</v>
      </c>
      <c r="L1897" s="57" t="s">
        <v>473</v>
      </c>
      <c r="M1897" s="57" t="s">
        <v>474</v>
      </c>
      <c r="N1897" s="57" t="s">
        <v>475</v>
      </c>
      <c r="O1897" s="57" t="s">
        <v>476</v>
      </c>
      <c r="P1897" s="57" t="s">
        <v>477</v>
      </c>
      <c r="Q1897" s="15"/>
      <c r="R1897" s="150" t="s">
        <v>41</v>
      </c>
      <c r="S1897" s="61"/>
    </row>
    <row r="1898" spans="1:19" s="188" customFormat="1" ht="11.1" customHeight="1" x14ac:dyDescent="0.25">
      <c r="A1898" s="59"/>
      <c r="B1898" s="227"/>
      <c r="C1898" s="228"/>
      <c r="D1898" s="56" t="s">
        <v>42</v>
      </c>
      <c r="E1898" s="60"/>
      <c r="F1898" s="60">
        <v>100</v>
      </c>
      <c r="G1898" s="60">
        <v>40</v>
      </c>
      <c r="H1898" s="60">
        <v>35</v>
      </c>
      <c r="I1898" s="60">
        <v>30</v>
      </c>
      <c r="J1898" s="60">
        <v>20</v>
      </c>
      <c r="K1898" s="60">
        <v>20</v>
      </c>
      <c r="L1898" s="60">
        <v>20</v>
      </c>
      <c r="M1898" s="60">
        <v>25</v>
      </c>
      <c r="N1898" s="60">
        <v>30</v>
      </c>
      <c r="O1898" s="60">
        <v>80</v>
      </c>
      <c r="P1898" s="60">
        <v>100</v>
      </c>
      <c r="Q1898" s="15"/>
      <c r="R1898" s="60">
        <f>AVERAGE(E1898:P1898)</f>
        <v>45.454545454545453</v>
      </c>
      <c r="S1898" s="61" t="s">
        <v>43</v>
      </c>
    </row>
    <row r="1899" spans="1:19" s="188" customFormat="1" ht="11.1" customHeight="1" x14ac:dyDescent="0.25">
      <c r="A1899" s="59"/>
      <c r="B1899" s="229"/>
      <c r="C1899" s="230"/>
      <c r="D1899" s="56" t="s">
        <v>44</v>
      </c>
      <c r="E1899" s="62" t="s">
        <v>45</v>
      </c>
      <c r="F1899" s="62" t="s">
        <v>97</v>
      </c>
      <c r="G1899" s="62" t="s">
        <v>98</v>
      </c>
      <c r="H1899" s="62" t="s">
        <v>98</v>
      </c>
      <c r="I1899" s="62" t="s">
        <v>98</v>
      </c>
      <c r="J1899" s="63" t="s">
        <v>98</v>
      </c>
      <c r="K1899" s="62" t="s">
        <v>98</v>
      </c>
      <c r="L1899" s="63" t="s">
        <v>98</v>
      </c>
      <c r="M1899" s="63" t="s">
        <v>83</v>
      </c>
      <c r="N1899" s="63" t="s">
        <v>83</v>
      </c>
      <c r="O1899" s="63" t="s">
        <v>83</v>
      </c>
      <c r="P1899" s="63" t="s">
        <v>97</v>
      </c>
      <c r="Q1899" s="64"/>
      <c r="R1899" s="60">
        <f>AVERAGE(E1898:J1898)</f>
        <v>45</v>
      </c>
      <c r="S1899" s="61" t="s">
        <v>46</v>
      </c>
    </row>
    <row r="1900" spans="1:19" s="185" customFormat="1" ht="11.1" customHeight="1" x14ac:dyDescent="0.25">
      <c r="A1900" s="59"/>
      <c r="B1900" s="184"/>
      <c r="C1900" s="184"/>
      <c r="D1900" s="59"/>
      <c r="E1900" s="82"/>
      <c r="F1900" s="82"/>
      <c r="G1900" s="82"/>
      <c r="H1900" s="82"/>
      <c r="I1900" s="82"/>
      <c r="J1900" s="83"/>
      <c r="K1900" s="82"/>
      <c r="L1900" s="82"/>
      <c r="M1900" s="82"/>
      <c r="N1900" s="82"/>
      <c r="O1900" s="82"/>
      <c r="P1900" s="82"/>
      <c r="Q1900" s="81"/>
      <c r="R1900" s="65"/>
      <c r="S1900" s="85"/>
    </row>
    <row r="1902" spans="1:19" ht="20.100000000000001" customHeight="1" x14ac:dyDescent="0.25">
      <c r="A1902" s="198" t="s">
        <v>375</v>
      </c>
      <c r="B1902" s="198"/>
      <c r="C1902" s="198"/>
      <c r="D1902" s="153"/>
      <c r="E1902" s="153"/>
      <c r="F1902" s="153"/>
      <c r="H1902" s="153"/>
      <c r="I1902" s="153"/>
      <c r="J1902" s="153"/>
      <c r="K1902" s="153"/>
      <c r="N1902" s="153"/>
      <c r="O1902" s="153"/>
      <c r="P1902" s="153"/>
      <c r="Q1902" s="153"/>
      <c r="R1902" s="153"/>
      <c r="S1902" s="153"/>
    </row>
    <row r="1903" spans="1:19" ht="15" customHeight="1" x14ac:dyDescent="0.25">
      <c r="A1903" s="215"/>
      <c r="B1903" s="215"/>
      <c r="C1903" s="153"/>
      <c r="D1903" s="14" t="s">
        <v>26</v>
      </c>
      <c r="E1903" s="153"/>
      <c r="F1903" s="153"/>
      <c r="H1903" s="153"/>
      <c r="I1903" s="153"/>
      <c r="J1903" s="153"/>
      <c r="K1903" s="153"/>
      <c r="N1903" s="153"/>
      <c r="O1903" s="153"/>
      <c r="P1903" s="153"/>
      <c r="Q1903" s="153"/>
      <c r="R1903" s="153"/>
      <c r="S1903" s="153"/>
    </row>
    <row r="1904" spans="1:19" ht="11.1" customHeight="1" x14ac:dyDescent="0.25">
      <c r="A1904" s="153"/>
      <c r="B1904" s="153"/>
      <c r="C1904" s="153"/>
      <c r="D1904" s="153"/>
      <c r="E1904" s="153"/>
      <c r="F1904" s="153"/>
      <c r="H1904" s="153"/>
      <c r="I1904" s="153"/>
      <c r="J1904" s="153"/>
      <c r="K1904" s="153"/>
      <c r="N1904" s="153"/>
      <c r="O1904" s="153"/>
      <c r="P1904" s="153"/>
      <c r="Q1904" s="153"/>
      <c r="R1904" s="153"/>
      <c r="S1904" s="153"/>
    </row>
    <row r="1905" spans="1:19" ht="11.1" customHeight="1" x14ac:dyDescent="0.25">
      <c r="A1905" s="55"/>
      <c r="B1905" s="225" t="s">
        <v>116</v>
      </c>
      <c r="C1905" s="226"/>
      <c r="D1905" s="56" t="s">
        <v>28</v>
      </c>
      <c r="E1905" s="57" t="s">
        <v>29</v>
      </c>
      <c r="F1905" s="57" t="s">
        <v>30</v>
      </c>
      <c r="G1905" s="57" t="s">
        <v>31</v>
      </c>
      <c r="H1905" s="57" t="s">
        <v>32</v>
      </c>
      <c r="I1905" s="57" t="s">
        <v>33</v>
      </c>
      <c r="J1905" s="57" t="s">
        <v>34</v>
      </c>
      <c r="K1905" s="57" t="s">
        <v>35</v>
      </c>
      <c r="L1905" s="57" t="s">
        <v>36</v>
      </c>
      <c r="M1905" s="57" t="s">
        <v>37</v>
      </c>
      <c r="N1905" s="57" t="s">
        <v>38</v>
      </c>
      <c r="O1905" s="57" t="s">
        <v>39</v>
      </c>
      <c r="P1905" s="57" t="s">
        <v>40</v>
      </c>
      <c r="Q1905" s="15"/>
      <c r="R1905" s="57" t="s">
        <v>41</v>
      </c>
      <c r="S1905" s="58"/>
    </row>
    <row r="1906" spans="1:19" ht="11.1" customHeight="1" x14ac:dyDescent="0.25">
      <c r="A1906" s="59"/>
      <c r="B1906" s="227"/>
      <c r="C1906" s="228"/>
      <c r="D1906" s="56" t="s">
        <v>42</v>
      </c>
      <c r="E1906" s="60"/>
      <c r="F1906" s="60"/>
      <c r="G1906" s="60"/>
      <c r="H1906" s="60"/>
      <c r="I1906" s="60"/>
      <c r="J1906" s="60">
        <v>120</v>
      </c>
      <c r="K1906" s="60">
        <v>100</v>
      </c>
      <c r="L1906" s="60">
        <v>60</v>
      </c>
      <c r="M1906" s="60">
        <v>120</v>
      </c>
      <c r="N1906" s="60">
        <v>60</v>
      </c>
      <c r="O1906" s="60">
        <v>70</v>
      </c>
      <c r="P1906" s="60"/>
      <c r="Q1906" s="15"/>
      <c r="R1906" s="60">
        <f>AVERAGE(E1906:P1906)</f>
        <v>88.333333333333329</v>
      </c>
      <c r="S1906" s="61" t="s">
        <v>43</v>
      </c>
    </row>
    <row r="1907" spans="1:19" ht="11.1" customHeight="1" x14ac:dyDescent="0.25">
      <c r="A1907" s="59"/>
      <c r="B1907" s="229"/>
      <c r="C1907" s="230"/>
      <c r="D1907" s="56" t="s">
        <v>44</v>
      </c>
      <c r="E1907" s="62"/>
      <c r="F1907" s="62"/>
      <c r="G1907" s="62"/>
      <c r="H1907" s="62"/>
      <c r="I1907" s="62"/>
      <c r="J1907" s="63"/>
      <c r="K1907" s="63"/>
      <c r="L1907" s="63"/>
      <c r="M1907" s="63"/>
      <c r="N1907" s="63"/>
      <c r="O1907" s="63"/>
      <c r="P1907" s="63" t="s">
        <v>45</v>
      </c>
      <c r="Q1907" s="64"/>
      <c r="R1907" s="60">
        <f>AVERAGE(E1906:J1906)</f>
        <v>120</v>
      </c>
      <c r="S1907" s="61" t="s">
        <v>46</v>
      </c>
    </row>
    <row r="1908" spans="1:19" ht="11.1" customHeight="1" x14ac:dyDescent="0.25">
      <c r="A1908" s="59"/>
      <c r="B1908" s="59"/>
      <c r="C1908" s="59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15"/>
      <c r="P1908" s="15"/>
      <c r="Q1908" s="15"/>
      <c r="R1908" s="15"/>
      <c r="S1908" s="54"/>
    </row>
    <row r="1909" spans="1:19" ht="11.1" customHeight="1" x14ac:dyDescent="0.25">
      <c r="A1909" s="55"/>
      <c r="B1909" s="225" t="s">
        <v>117</v>
      </c>
      <c r="C1909" s="226"/>
      <c r="D1909" s="56" t="s">
        <v>28</v>
      </c>
      <c r="E1909" s="57" t="s">
        <v>47</v>
      </c>
      <c r="F1909" s="57" t="s">
        <v>48</v>
      </c>
      <c r="G1909" s="57" t="s">
        <v>49</v>
      </c>
      <c r="H1909" s="57" t="s">
        <v>50</v>
      </c>
      <c r="I1909" s="57" t="s">
        <v>51</v>
      </c>
      <c r="J1909" s="57" t="s">
        <v>52</v>
      </c>
      <c r="K1909" s="57" t="s">
        <v>53</v>
      </c>
      <c r="L1909" s="57" t="s">
        <v>54</v>
      </c>
      <c r="M1909" s="57" t="s">
        <v>55</v>
      </c>
      <c r="N1909" s="57" t="s">
        <v>56</v>
      </c>
      <c r="O1909" s="57" t="s">
        <v>57</v>
      </c>
      <c r="P1909" s="57" t="s">
        <v>58</v>
      </c>
      <c r="Q1909" s="15"/>
      <c r="R1909" s="57" t="s">
        <v>41</v>
      </c>
      <c r="S1909" s="58"/>
    </row>
    <row r="1910" spans="1:19" ht="11.1" customHeight="1" x14ac:dyDescent="0.25">
      <c r="A1910" s="59"/>
      <c r="B1910" s="227"/>
      <c r="C1910" s="228"/>
      <c r="D1910" s="56" t="s">
        <v>42</v>
      </c>
      <c r="E1910" s="60"/>
      <c r="F1910" s="60"/>
      <c r="G1910" s="60">
        <v>80</v>
      </c>
      <c r="H1910" s="60">
        <v>60</v>
      </c>
      <c r="I1910" s="60">
        <v>90</v>
      </c>
      <c r="J1910" s="60">
        <v>110</v>
      </c>
      <c r="K1910" s="60">
        <v>90</v>
      </c>
      <c r="L1910" s="60">
        <v>120</v>
      </c>
      <c r="M1910" s="60">
        <v>100</v>
      </c>
      <c r="N1910" s="60">
        <v>70</v>
      </c>
      <c r="O1910" s="60">
        <v>80</v>
      </c>
      <c r="P1910" s="60"/>
      <c r="Q1910" s="15"/>
      <c r="R1910" s="60">
        <f>AVERAGE(E1910:P1910)</f>
        <v>88.888888888888886</v>
      </c>
      <c r="S1910" s="61" t="s">
        <v>43</v>
      </c>
    </row>
    <row r="1911" spans="1:19" ht="11.1" customHeight="1" x14ac:dyDescent="0.25">
      <c r="A1911" s="59"/>
      <c r="B1911" s="229"/>
      <c r="C1911" s="230"/>
      <c r="D1911" s="56" t="s">
        <v>44</v>
      </c>
      <c r="E1911" s="62" t="s">
        <v>45</v>
      </c>
      <c r="F1911" s="62" t="s">
        <v>45</v>
      </c>
      <c r="G1911" s="62"/>
      <c r="H1911" s="62"/>
      <c r="I1911" s="62"/>
      <c r="J1911" s="63"/>
      <c r="K1911" s="63"/>
      <c r="L1911" s="63"/>
      <c r="M1911" s="63"/>
      <c r="N1911" s="63"/>
      <c r="O1911" s="63"/>
      <c r="P1911" s="63" t="s">
        <v>45</v>
      </c>
      <c r="Q1911" s="64"/>
      <c r="R1911" s="60">
        <f>AVERAGE(E1910:J1910)</f>
        <v>85</v>
      </c>
      <c r="S1911" s="61" t="s">
        <v>46</v>
      </c>
    </row>
    <row r="1912" spans="1:19" ht="11.1" customHeight="1" x14ac:dyDescent="0.25">
      <c r="A1912" s="59"/>
      <c r="B1912" s="52"/>
      <c r="C1912" s="15"/>
      <c r="D1912" s="66"/>
      <c r="E1912" s="66"/>
      <c r="F1912" s="66"/>
      <c r="G1912" s="61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S1912" s="54"/>
    </row>
    <row r="1913" spans="1:19" ht="11.1" customHeight="1" x14ac:dyDescent="0.25">
      <c r="A1913" s="55"/>
      <c r="B1913" s="225" t="s">
        <v>118</v>
      </c>
      <c r="C1913" s="226"/>
      <c r="D1913" s="56" t="s">
        <v>28</v>
      </c>
      <c r="E1913" s="57" t="s">
        <v>60</v>
      </c>
      <c r="F1913" s="57" t="s">
        <v>61</v>
      </c>
      <c r="G1913" s="57" t="s">
        <v>62</v>
      </c>
      <c r="H1913" s="57" t="s">
        <v>63</v>
      </c>
      <c r="I1913" s="57" t="s">
        <v>64</v>
      </c>
      <c r="J1913" s="57" t="s">
        <v>65</v>
      </c>
      <c r="K1913" s="57" t="s">
        <v>66</v>
      </c>
      <c r="L1913" s="57" t="s">
        <v>67</v>
      </c>
      <c r="M1913" s="57" t="s">
        <v>68</v>
      </c>
      <c r="N1913" s="57" t="s">
        <v>56</v>
      </c>
      <c r="O1913" s="57" t="s">
        <v>69</v>
      </c>
      <c r="P1913" s="57" t="s">
        <v>70</v>
      </c>
      <c r="Q1913" s="15"/>
      <c r="R1913" s="57" t="s">
        <v>41</v>
      </c>
      <c r="S1913" s="58"/>
    </row>
    <row r="1914" spans="1:19" ht="11.1" customHeight="1" x14ac:dyDescent="0.25">
      <c r="A1914" s="59"/>
      <c r="B1914" s="227"/>
      <c r="C1914" s="228"/>
      <c r="D1914" s="56" t="s">
        <v>42</v>
      </c>
      <c r="E1914" s="60"/>
      <c r="F1914" s="60"/>
      <c r="G1914" s="60">
        <v>90</v>
      </c>
      <c r="H1914" s="60"/>
      <c r="I1914" s="60">
        <v>60</v>
      </c>
      <c r="J1914" s="60" t="s">
        <v>16</v>
      </c>
      <c r="K1914" s="60">
        <v>80</v>
      </c>
      <c r="L1914" s="60">
        <v>90</v>
      </c>
      <c r="M1914" s="60">
        <v>90</v>
      </c>
      <c r="N1914" s="60">
        <v>80</v>
      </c>
      <c r="O1914" s="60" t="s">
        <v>16</v>
      </c>
      <c r="P1914" s="60"/>
      <c r="Q1914" s="15"/>
      <c r="R1914" s="60">
        <f>AVERAGE(E1914:P1914)</f>
        <v>81.666666666666671</v>
      </c>
      <c r="S1914" s="61" t="s">
        <v>43</v>
      </c>
    </row>
    <row r="1915" spans="1:19" ht="11.1" customHeight="1" x14ac:dyDescent="0.25">
      <c r="A1915" s="59"/>
      <c r="B1915" s="229"/>
      <c r="C1915" s="230"/>
      <c r="D1915" s="56" t="s">
        <v>44</v>
      </c>
      <c r="E1915" s="63" t="s">
        <v>45</v>
      </c>
      <c r="F1915" s="63" t="s">
        <v>45</v>
      </c>
      <c r="G1915" s="62"/>
      <c r="H1915" s="62"/>
      <c r="I1915" s="62"/>
      <c r="J1915" s="63"/>
      <c r="K1915" s="63"/>
      <c r="L1915" s="63"/>
      <c r="M1915" s="63"/>
      <c r="N1915" s="63"/>
      <c r="O1915" s="63"/>
      <c r="P1915" s="63" t="s">
        <v>45</v>
      </c>
      <c r="Q1915" s="64"/>
      <c r="R1915" s="60">
        <f>AVERAGE(E1914:J1914)</f>
        <v>75</v>
      </c>
      <c r="S1915" s="61" t="s">
        <v>46</v>
      </c>
    </row>
    <row r="1916" spans="1:19" ht="11.1" customHeight="1" x14ac:dyDescent="0.25">
      <c r="A1916" s="59"/>
      <c r="B1916" s="55"/>
      <c r="C1916" s="59"/>
      <c r="D1916" s="59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59"/>
      <c r="R1916" s="59"/>
      <c r="S1916" s="59"/>
    </row>
    <row r="1917" spans="1:19" ht="11.1" customHeight="1" x14ac:dyDescent="0.25">
      <c r="A1917" s="55"/>
      <c r="B1917" s="225" t="s">
        <v>119</v>
      </c>
      <c r="C1917" s="226"/>
      <c r="D1917" s="56" t="s">
        <v>28</v>
      </c>
      <c r="E1917" s="57" t="s">
        <v>71</v>
      </c>
      <c r="F1917" s="57" t="s">
        <v>72</v>
      </c>
      <c r="G1917" s="57" t="s">
        <v>73</v>
      </c>
      <c r="H1917" s="57" t="s">
        <v>74</v>
      </c>
      <c r="I1917" s="57" t="s">
        <v>75</v>
      </c>
      <c r="J1917" s="57" t="s">
        <v>76</v>
      </c>
      <c r="K1917" s="57" t="s">
        <v>77</v>
      </c>
      <c r="L1917" s="57" t="s">
        <v>78</v>
      </c>
      <c r="M1917" s="57" t="s">
        <v>79</v>
      </c>
      <c r="N1917" s="57" t="s">
        <v>80</v>
      </c>
      <c r="O1917" s="57" t="s">
        <v>81</v>
      </c>
      <c r="P1917" s="57" t="s">
        <v>82</v>
      </c>
      <c r="Q1917" s="15"/>
      <c r="R1917" s="57" t="s">
        <v>41</v>
      </c>
      <c r="S1917" s="58"/>
    </row>
    <row r="1918" spans="1:19" ht="11.1" customHeight="1" x14ac:dyDescent="0.25">
      <c r="A1918" s="59"/>
      <c r="B1918" s="227"/>
      <c r="C1918" s="228"/>
      <c r="D1918" s="56" t="s">
        <v>42</v>
      </c>
      <c r="E1918" s="60"/>
      <c r="F1918" s="60"/>
      <c r="G1918" s="60">
        <v>90</v>
      </c>
      <c r="H1918" s="60">
        <v>70</v>
      </c>
      <c r="I1918" s="60">
        <v>70</v>
      </c>
      <c r="J1918" s="60">
        <v>60</v>
      </c>
      <c r="K1918" s="60">
        <v>50</v>
      </c>
      <c r="L1918" s="60">
        <v>70</v>
      </c>
      <c r="M1918" s="60">
        <v>80</v>
      </c>
      <c r="N1918" s="60" t="s">
        <v>16</v>
      </c>
      <c r="O1918" s="60">
        <v>90</v>
      </c>
      <c r="P1918" s="60" t="s">
        <v>16</v>
      </c>
      <c r="Q1918" s="15"/>
      <c r="R1918" s="60">
        <f>AVERAGE(E1918:P1918)</f>
        <v>72.5</v>
      </c>
      <c r="S1918" s="61" t="s">
        <v>43</v>
      </c>
    </row>
    <row r="1919" spans="1:19" ht="11.1" customHeight="1" x14ac:dyDescent="0.25">
      <c r="A1919" s="59"/>
      <c r="B1919" s="229"/>
      <c r="C1919" s="230"/>
      <c r="D1919" s="56" t="s">
        <v>44</v>
      </c>
      <c r="E1919" s="63" t="s">
        <v>45</v>
      </c>
      <c r="F1919" s="63" t="s">
        <v>45</v>
      </c>
      <c r="G1919" s="62"/>
      <c r="H1919" s="62"/>
      <c r="I1919" s="62"/>
      <c r="J1919" s="63" t="s">
        <v>83</v>
      </c>
      <c r="K1919" s="63" t="s">
        <v>83</v>
      </c>
      <c r="L1919" s="63" t="s">
        <v>121</v>
      </c>
      <c r="M1919" s="63" t="s">
        <v>121</v>
      </c>
      <c r="N1919" s="63" t="s">
        <v>16</v>
      </c>
      <c r="O1919" s="63" t="s">
        <v>97</v>
      </c>
      <c r="P1919" s="63" t="s">
        <v>16</v>
      </c>
      <c r="Q1919" s="64"/>
      <c r="R1919" s="60">
        <f>AVERAGE(E1918:J1918)</f>
        <v>72.5</v>
      </c>
      <c r="S1919" s="61" t="s">
        <v>46</v>
      </c>
    </row>
    <row r="1920" spans="1:19" ht="11.1" customHeight="1" x14ac:dyDescent="0.25">
      <c r="A1920" s="59"/>
      <c r="B1920" s="55"/>
      <c r="C1920" s="59"/>
      <c r="D1920" s="59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59"/>
      <c r="R1920" s="59"/>
      <c r="S1920" s="59"/>
    </row>
    <row r="1921" spans="1:19" ht="11.1" customHeight="1" x14ac:dyDescent="0.25">
      <c r="A1921" s="55"/>
      <c r="B1921" s="225" t="s">
        <v>122</v>
      </c>
      <c r="C1921" s="226"/>
      <c r="D1921" s="56" t="s">
        <v>28</v>
      </c>
      <c r="E1921" s="57" t="s">
        <v>85</v>
      </c>
      <c r="F1921" s="57" t="s">
        <v>86</v>
      </c>
      <c r="G1921" s="57" t="s">
        <v>87</v>
      </c>
      <c r="H1921" s="57" t="s">
        <v>88</v>
      </c>
      <c r="I1921" s="57" t="s">
        <v>89</v>
      </c>
      <c r="J1921" s="57" t="s">
        <v>90</v>
      </c>
      <c r="K1921" s="57" t="s">
        <v>91</v>
      </c>
      <c r="L1921" s="57" t="s">
        <v>92</v>
      </c>
      <c r="M1921" s="57" t="s">
        <v>93</v>
      </c>
      <c r="N1921" s="57" t="s">
        <v>94</v>
      </c>
      <c r="O1921" s="57" t="s">
        <v>95</v>
      </c>
      <c r="P1921" s="57" t="s">
        <v>96</v>
      </c>
      <c r="Q1921" s="15"/>
      <c r="R1921" s="57" t="s">
        <v>41</v>
      </c>
      <c r="S1921" s="58"/>
    </row>
    <row r="1922" spans="1:19" ht="11.1" customHeight="1" x14ac:dyDescent="0.25">
      <c r="A1922" s="59"/>
      <c r="B1922" s="227"/>
      <c r="C1922" s="228"/>
      <c r="D1922" s="56" t="s">
        <v>42</v>
      </c>
      <c r="E1922" s="60">
        <v>70</v>
      </c>
      <c r="F1922" s="60"/>
      <c r="G1922" s="60">
        <v>70</v>
      </c>
      <c r="H1922" s="60">
        <v>70</v>
      </c>
      <c r="I1922" s="60">
        <v>60</v>
      </c>
      <c r="J1922" s="60">
        <v>60</v>
      </c>
      <c r="K1922" s="60" t="s">
        <v>16</v>
      </c>
      <c r="L1922" s="60">
        <v>60</v>
      </c>
      <c r="M1922" s="60">
        <v>80</v>
      </c>
      <c r="N1922" s="60">
        <v>80</v>
      </c>
      <c r="O1922" s="60">
        <v>85</v>
      </c>
      <c r="P1922" s="60"/>
      <c r="Q1922" s="15"/>
      <c r="R1922" s="60">
        <f>AVERAGE(E1922:P1922)</f>
        <v>70.555555555555557</v>
      </c>
      <c r="S1922" s="61" t="s">
        <v>43</v>
      </c>
    </row>
    <row r="1923" spans="1:19" ht="11.1" customHeight="1" x14ac:dyDescent="0.25">
      <c r="A1923" s="59"/>
      <c r="B1923" s="229"/>
      <c r="C1923" s="230"/>
      <c r="D1923" s="56" t="s">
        <v>44</v>
      </c>
      <c r="E1923" s="62" t="s">
        <v>83</v>
      </c>
      <c r="F1923" s="63" t="s">
        <v>45</v>
      </c>
      <c r="G1923" s="62" t="s">
        <v>83</v>
      </c>
      <c r="H1923" s="62" t="s">
        <v>83</v>
      </c>
      <c r="I1923" s="62" t="s">
        <v>83</v>
      </c>
      <c r="J1923" s="63" t="s">
        <v>83</v>
      </c>
      <c r="K1923" s="63" t="s">
        <v>16</v>
      </c>
      <c r="L1923" s="63" t="s">
        <v>83</v>
      </c>
      <c r="M1923" s="63" t="s">
        <v>97</v>
      </c>
      <c r="N1923" s="63" t="s">
        <v>97</v>
      </c>
      <c r="O1923" s="63" t="s">
        <v>97</v>
      </c>
      <c r="P1923" s="63" t="s">
        <v>45</v>
      </c>
      <c r="Q1923" s="64"/>
      <c r="R1923" s="60">
        <f>AVERAGE(E1922:J1922)</f>
        <v>66</v>
      </c>
      <c r="S1923" s="61" t="s">
        <v>46</v>
      </c>
    </row>
    <row r="1924" spans="1:19" ht="11.1" customHeight="1" x14ac:dyDescent="0.25">
      <c r="A1924" s="59"/>
      <c r="B1924" s="15"/>
      <c r="C1924" s="15"/>
      <c r="D1924" s="15"/>
      <c r="E1924" s="15"/>
      <c r="F1924" s="15"/>
      <c r="G1924" s="161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</row>
    <row r="1925" spans="1:19" ht="11.1" customHeight="1" x14ac:dyDescent="0.25">
      <c r="A1925" s="55"/>
      <c r="B1925" s="225" t="s">
        <v>128</v>
      </c>
      <c r="C1925" s="226"/>
      <c r="D1925" s="56" t="s">
        <v>28</v>
      </c>
      <c r="E1925" s="57" t="s">
        <v>124</v>
      </c>
      <c r="F1925" s="57" t="s">
        <v>125</v>
      </c>
      <c r="G1925" s="57" t="s">
        <v>126</v>
      </c>
      <c r="H1925" s="57" t="s">
        <v>127</v>
      </c>
      <c r="I1925" s="57" t="s">
        <v>129</v>
      </c>
      <c r="J1925" s="57" t="s">
        <v>130</v>
      </c>
      <c r="K1925" s="57" t="s">
        <v>131</v>
      </c>
      <c r="L1925" s="57" t="s">
        <v>132</v>
      </c>
      <c r="M1925" s="57" t="s">
        <v>133</v>
      </c>
      <c r="N1925" s="57" t="s">
        <v>134</v>
      </c>
      <c r="O1925" s="57" t="s">
        <v>135</v>
      </c>
      <c r="P1925" s="57" t="s">
        <v>136</v>
      </c>
      <c r="Q1925" s="15"/>
      <c r="R1925" s="57" t="s">
        <v>41</v>
      </c>
      <c r="S1925" s="58"/>
    </row>
    <row r="1926" spans="1:19" ht="11.1" customHeight="1" x14ac:dyDescent="0.25">
      <c r="A1926" s="59"/>
      <c r="B1926" s="227"/>
      <c r="C1926" s="228"/>
      <c r="D1926" s="56" t="s">
        <v>42</v>
      </c>
      <c r="E1926" s="60"/>
      <c r="F1926" s="62" t="s">
        <v>16</v>
      </c>
      <c r="G1926" s="60" t="s">
        <v>45</v>
      </c>
      <c r="H1926" s="60">
        <v>80</v>
      </c>
      <c r="I1926" s="60">
        <v>100</v>
      </c>
      <c r="J1926" s="60" t="s">
        <v>16</v>
      </c>
      <c r="K1926" s="60">
        <v>100</v>
      </c>
      <c r="L1926" s="60">
        <v>120</v>
      </c>
      <c r="M1926" s="60">
        <v>120</v>
      </c>
      <c r="N1926" s="60">
        <v>80</v>
      </c>
      <c r="O1926" s="60">
        <v>80</v>
      </c>
      <c r="P1926" s="60" t="s">
        <v>16</v>
      </c>
      <c r="Q1926" s="15"/>
      <c r="R1926" s="60">
        <f>AVERAGE(E1926:P1926)</f>
        <v>97.142857142857139</v>
      </c>
      <c r="S1926" s="61" t="s">
        <v>43</v>
      </c>
    </row>
    <row r="1927" spans="1:19" ht="11.1" customHeight="1" x14ac:dyDescent="0.25">
      <c r="A1927" s="59"/>
      <c r="B1927" s="229"/>
      <c r="C1927" s="230"/>
      <c r="D1927" s="56" t="s">
        <v>44</v>
      </c>
      <c r="E1927" s="63" t="s">
        <v>45</v>
      </c>
      <c r="F1927" s="62" t="s">
        <v>16</v>
      </c>
      <c r="G1927" s="62" t="s">
        <v>16</v>
      </c>
      <c r="H1927" s="62" t="s">
        <v>97</v>
      </c>
      <c r="I1927" s="63" t="s">
        <v>97</v>
      </c>
      <c r="J1927" s="63" t="s">
        <v>16</v>
      </c>
      <c r="K1927" s="62" t="s">
        <v>97</v>
      </c>
      <c r="L1927" s="62" t="s">
        <v>97</v>
      </c>
      <c r="M1927" s="62" t="s">
        <v>97</v>
      </c>
      <c r="N1927" s="63" t="s">
        <v>97</v>
      </c>
      <c r="O1927" s="63" t="s">
        <v>97</v>
      </c>
      <c r="P1927" s="63" t="s">
        <v>16</v>
      </c>
      <c r="Q1927" s="64"/>
      <c r="R1927" s="60">
        <f>AVERAGE(E1926:J1926)</f>
        <v>90</v>
      </c>
      <c r="S1927" s="61" t="s">
        <v>46</v>
      </c>
    </row>
    <row r="1928" spans="1:19" ht="11.1" customHeight="1" x14ac:dyDescent="0.25">
      <c r="A1928" s="59"/>
      <c r="B1928" s="15"/>
      <c r="C1928" s="15"/>
      <c r="D1928" s="15"/>
      <c r="E1928" s="15"/>
      <c r="F1928" s="15"/>
      <c r="G1928" s="161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</row>
    <row r="1929" spans="1:19" ht="11.1" customHeight="1" x14ac:dyDescent="0.25">
      <c r="A1929" s="55"/>
      <c r="B1929" s="225" t="s">
        <v>295</v>
      </c>
      <c r="C1929" s="226"/>
      <c r="D1929" s="56" t="s">
        <v>28</v>
      </c>
      <c r="E1929" s="57" t="s">
        <v>296</v>
      </c>
      <c r="F1929" s="57" t="s">
        <v>297</v>
      </c>
      <c r="G1929" s="57" t="s">
        <v>298</v>
      </c>
      <c r="H1929" s="57" t="s">
        <v>299</v>
      </c>
      <c r="I1929" s="57" t="s">
        <v>300</v>
      </c>
      <c r="J1929" s="57" t="s">
        <v>301</v>
      </c>
      <c r="K1929" s="57" t="s">
        <v>302</v>
      </c>
      <c r="L1929" s="57" t="s">
        <v>303</v>
      </c>
      <c r="M1929" s="57" t="s">
        <v>304</v>
      </c>
      <c r="N1929" s="57" t="s">
        <v>305</v>
      </c>
      <c r="O1929" s="57" t="s">
        <v>306</v>
      </c>
      <c r="P1929" s="57" t="s">
        <v>307</v>
      </c>
      <c r="Q1929" s="15"/>
      <c r="R1929" s="57" t="s">
        <v>41</v>
      </c>
      <c r="S1929" s="58"/>
    </row>
    <row r="1930" spans="1:19" ht="11.1" customHeight="1" x14ac:dyDescent="0.25">
      <c r="A1930" s="59"/>
      <c r="B1930" s="227"/>
      <c r="C1930" s="228"/>
      <c r="D1930" s="56" t="s">
        <v>42</v>
      </c>
      <c r="E1930" s="60">
        <v>100</v>
      </c>
      <c r="F1930" s="60">
        <v>90</v>
      </c>
      <c r="G1930" s="60">
        <v>90</v>
      </c>
      <c r="H1930" s="60">
        <v>100</v>
      </c>
      <c r="I1930" s="60">
        <v>100</v>
      </c>
      <c r="J1930" s="60">
        <v>100</v>
      </c>
      <c r="K1930" s="60">
        <v>50</v>
      </c>
      <c r="L1930" s="60">
        <v>130</v>
      </c>
      <c r="M1930" s="60">
        <v>125</v>
      </c>
      <c r="N1930" s="60">
        <v>80</v>
      </c>
      <c r="O1930" s="60" t="s">
        <v>311</v>
      </c>
      <c r="P1930" s="60">
        <v>100</v>
      </c>
      <c r="Q1930" s="15"/>
      <c r="R1930" s="60">
        <f>AVERAGE(E1930:P1930)</f>
        <v>96.818181818181813</v>
      </c>
      <c r="S1930" s="61" t="s">
        <v>43</v>
      </c>
    </row>
    <row r="1931" spans="1:19" ht="11.1" customHeight="1" x14ac:dyDescent="0.25">
      <c r="A1931" s="59"/>
      <c r="B1931" s="229"/>
      <c r="C1931" s="230"/>
      <c r="D1931" s="56" t="s">
        <v>44</v>
      </c>
      <c r="E1931" s="62" t="s">
        <v>97</v>
      </c>
      <c r="F1931" s="62" t="s">
        <v>97</v>
      </c>
      <c r="G1931" s="62" t="s">
        <v>97</v>
      </c>
      <c r="H1931" s="62" t="s">
        <v>97</v>
      </c>
      <c r="I1931" s="62" t="s">
        <v>97</v>
      </c>
      <c r="J1931" s="63" t="s">
        <v>97</v>
      </c>
      <c r="K1931" s="62" t="s">
        <v>98</v>
      </c>
      <c r="L1931" s="62" t="s">
        <v>97</v>
      </c>
      <c r="M1931" s="62" t="s">
        <v>97</v>
      </c>
      <c r="N1931" s="62" t="s">
        <v>97</v>
      </c>
      <c r="O1931" s="62" t="s">
        <v>16</v>
      </c>
      <c r="P1931" s="62" t="s">
        <v>97</v>
      </c>
      <c r="Q1931" s="64"/>
      <c r="R1931" s="60">
        <f>AVERAGE(E1930:J1930)</f>
        <v>96.666666666666671</v>
      </c>
      <c r="S1931" s="61" t="s">
        <v>46</v>
      </c>
    </row>
    <row r="1932" spans="1:19" s="178" customFormat="1" ht="11.1" customHeight="1" x14ac:dyDescent="0.25">
      <c r="A1932" s="59"/>
      <c r="B1932" s="15"/>
      <c r="C1932" s="15"/>
      <c r="D1932" s="15"/>
      <c r="E1932" s="15"/>
      <c r="F1932" s="15"/>
      <c r="G1932" s="161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</row>
    <row r="1933" spans="1:19" s="178" customFormat="1" ht="11.1" customHeight="1" x14ac:dyDescent="0.25">
      <c r="A1933" s="59"/>
      <c r="B1933" s="231" t="s">
        <v>408</v>
      </c>
      <c r="C1933" s="231"/>
      <c r="D1933" s="56" t="s">
        <v>28</v>
      </c>
      <c r="E1933" s="57" t="s">
        <v>411</v>
      </c>
      <c r="F1933" s="57" t="s">
        <v>412</v>
      </c>
      <c r="G1933" s="57" t="s">
        <v>413</v>
      </c>
      <c r="H1933" s="57" t="s">
        <v>414</v>
      </c>
      <c r="I1933" s="57" t="s">
        <v>415</v>
      </c>
      <c r="J1933" s="57" t="s">
        <v>416</v>
      </c>
      <c r="K1933" s="57" t="s">
        <v>417</v>
      </c>
      <c r="L1933" s="57" t="s">
        <v>418</v>
      </c>
      <c r="M1933" s="57" t="s">
        <v>419</v>
      </c>
      <c r="N1933" s="57" t="s">
        <v>420</v>
      </c>
      <c r="O1933" s="57" t="s">
        <v>421</v>
      </c>
      <c r="P1933" s="57" t="s">
        <v>422</v>
      </c>
      <c r="Q1933" s="15"/>
      <c r="R1933" s="150" t="s">
        <v>41</v>
      </c>
      <c r="S1933" s="58"/>
    </row>
    <row r="1934" spans="1:19" s="178" customFormat="1" ht="11.1" customHeight="1" x14ac:dyDescent="0.25">
      <c r="A1934" s="59"/>
      <c r="B1934" s="231"/>
      <c r="C1934" s="231"/>
      <c r="D1934" s="56" t="s">
        <v>42</v>
      </c>
      <c r="E1934" s="60">
        <v>10</v>
      </c>
      <c r="F1934" s="60">
        <v>20</v>
      </c>
      <c r="G1934" s="60">
        <v>10</v>
      </c>
      <c r="H1934" s="60">
        <v>80</v>
      </c>
      <c r="I1934" s="60">
        <v>80</v>
      </c>
      <c r="J1934" s="60">
        <v>100</v>
      </c>
      <c r="K1934" s="60">
        <v>70</v>
      </c>
      <c r="L1934" s="60">
        <v>60</v>
      </c>
      <c r="M1934" s="60">
        <v>90</v>
      </c>
      <c r="N1934" s="60">
        <v>90</v>
      </c>
      <c r="O1934" s="60">
        <v>90</v>
      </c>
      <c r="P1934" s="60">
        <v>70</v>
      </c>
      <c r="Q1934" s="15"/>
      <c r="R1934" s="60">
        <f>AVERAGE(E1934:P1934)</f>
        <v>64.166666666666671</v>
      </c>
      <c r="S1934" s="61" t="s">
        <v>43</v>
      </c>
    </row>
    <row r="1935" spans="1:19" s="178" customFormat="1" ht="11.1" customHeight="1" x14ac:dyDescent="0.25">
      <c r="A1935" s="59"/>
      <c r="B1935" s="231"/>
      <c r="C1935" s="231"/>
      <c r="D1935" s="56" t="s">
        <v>44</v>
      </c>
      <c r="E1935" s="62" t="s">
        <v>98</v>
      </c>
      <c r="F1935" s="62" t="s">
        <v>98</v>
      </c>
      <c r="G1935" s="62" t="s">
        <v>98</v>
      </c>
      <c r="H1935" s="62" t="s">
        <v>97</v>
      </c>
      <c r="I1935" s="62" t="s">
        <v>97</v>
      </c>
      <c r="J1935" s="63" t="s">
        <v>97</v>
      </c>
      <c r="K1935" s="62" t="s">
        <v>97</v>
      </c>
      <c r="L1935" s="62" t="s">
        <v>98</v>
      </c>
      <c r="M1935" s="62" t="s">
        <v>97</v>
      </c>
      <c r="N1935" s="62" t="s">
        <v>97</v>
      </c>
      <c r="O1935" s="62" t="s">
        <v>97</v>
      </c>
      <c r="P1935" s="62" t="s">
        <v>97</v>
      </c>
      <c r="Q1935" s="64"/>
      <c r="R1935" s="60">
        <f>AVERAGE(E1934:J1934)</f>
        <v>50</v>
      </c>
      <c r="S1935" s="61" t="s">
        <v>46</v>
      </c>
    </row>
    <row r="1936" spans="1:19" s="185" customFormat="1" ht="11.1" customHeight="1" x14ac:dyDescent="0.25">
      <c r="A1936" s="59"/>
      <c r="B1936" s="184"/>
      <c r="C1936" s="184"/>
      <c r="D1936" s="59"/>
      <c r="E1936" s="82"/>
      <c r="F1936" s="82"/>
      <c r="G1936" s="82"/>
      <c r="H1936" s="82"/>
      <c r="I1936" s="82"/>
      <c r="J1936" s="83"/>
      <c r="K1936" s="82"/>
      <c r="L1936" s="82"/>
      <c r="M1936" s="82"/>
      <c r="N1936" s="82"/>
      <c r="O1936" s="82"/>
      <c r="P1936" s="82"/>
      <c r="Q1936" s="81"/>
      <c r="R1936" s="65"/>
      <c r="S1936" s="85"/>
    </row>
    <row r="1937" spans="1:19" s="183" customFormat="1" ht="11.1" customHeight="1" x14ac:dyDescent="0.25">
      <c r="A1937" s="59"/>
      <c r="B1937" s="225" t="s">
        <v>446</v>
      </c>
      <c r="C1937" s="226"/>
      <c r="D1937" s="56" t="s">
        <v>28</v>
      </c>
      <c r="E1937" s="57" t="s">
        <v>434</v>
      </c>
      <c r="F1937" s="57" t="s">
        <v>435</v>
      </c>
      <c r="G1937" s="57" t="s">
        <v>436</v>
      </c>
      <c r="H1937" s="57" t="s">
        <v>437</v>
      </c>
      <c r="I1937" s="57" t="s">
        <v>438</v>
      </c>
      <c r="J1937" s="57" t="s">
        <v>439</v>
      </c>
      <c r="K1937" s="57" t="s">
        <v>440</v>
      </c>
      <c r="L1937" s="57" t="s">
        <v>441</v>
      </c>
      <c r="M1937" s="57" t="s">
        <v>442</v>
      </c>
      <c r="N1937" s="57" t="s">
        <v>443</v>
      </c>
      <c r="O1937" s="57" t="s">
        <v>444</v>
      </c>
      <c r="P1937" s="57" t="s">
        <v>445</v>
      </c>
      <c r="Q1937" s="15"/>
      <c r="R1937" s="150" t="s">
        <v>41</v>
      </c>
      <c r="S1937" s="61"/>
    </row>
    <row r="1938" spans="1:19" s="183" customFormat="1" ht="11.1" customHeight="1" x14ac:dyDescent="0.25">
      <c r="A1938" s="59"/>
      <c r="B1938" s="227"/>
      <c r="C1938" s="228"/>
      <c r="D1938" s="56" t="s">
        <v>42</v>
      </c>
      <c r="E1938" s="60">
        <v>80</v>
      </c>
      <c r="F1938" s="60">
        <v>100</v>
      </c>
      <c r="G1938" s="60">
        <v>100</v>
      </c>
      <c r="H1938" s="60">
        <v>95</v>
      </c>
      <c r="I1938" s="60">
        <v>65</v>
      </c>
      <c r="J1938" s="60">
        <v>50</v>
      </c>
      <c r="K1938" s="60">
        <v>50</v>
      </c>
      <c r="L1938" s="60">
        <v>20</v>
      </c>
      <c r="M1938" s="60">
        <v>30</v>
      </c>
      <c r="N1938" s="60">
        <v>25</v>
      </c>
      <c r="O1938" s="60">
        <v>75</v>
      </c>
      <c r="P1938" s="60">
        <v>90</v>
      </c>
      <c r="Q1938" s="15"/>
      <c r="R1938" s="60">
        <f>AVERAGE(E1938:P1938)</f>
        <v>65</v>
      </c>
      <c r="S1938" s="61" t="s">
        <v>43</v>
      </c>
    </row>
    <row r="1939" spans="1:19" s="183" customFormat="1" ht="11.1" customHeight="1" x14ac:dyDescent="0.25">
      <c r="A1939" s="59"/>
      <c r="B1939" s="229"/>
      <c r="C1939" s="230"/>
      <c r="D1939" s="56" t="s">
        <v>44</v>
      </c>
      <c r="E1939" s="62" t="s">
        <v>97</v>
      </c>
      <c r="F1939" s="62" t="s">
        <v>97</v>
      </c>
      <c r="G1939" s="62" t="s">
        <v>97</v>
      </c>
      <c r="H1939" s="62" t="s">
        <v>97</v>
      </c>
      <c r="I1939" s="62" t="s">
        <v>97</v>
      </c>
      <c r="J1939" s="63" t="s">
        <v>458</v>
      </c>
      <c r="K1939" s="62" t="s">
        <v>98</v>
      </c>
      <c r="L1939" s="63" t="s">
        <v>121</v>
      </c>
      <c r="M1939" s="63" t="s">
        <v>121</v>
      </c>
      <c r="N1939" s="63" t="s">
        <v>98</v>
      </c>
      <c r="O1939" s="63" t="s">
        <v>97</v>
      </c>
      <c r="P1939" s="63" t="s">
        <v>97</v>
      </c>
      <c r="Q1939" s="64"/>
      <c r="R1939" s="60">
        <f>AVERAGE(E1938:J1938)</f>
        <v>81.666666666666671</v>
      </c>
      <c r="S1939" s="61" t="s">
        <v>46</v>
      </c>
    </row>
    <row r="1940" spans="1:19" s="185" customFormat="1" ht="11.1" customHeight="1" x14ac:dyDescent="0.25">
      <c r="A1940" s="59"/>
      <c r="B1940" s="189"/>
      <c r="C1940" s="189"/>
      <c r="D1940" s="59"/>
      <c r="E1940" s="82"/>
      <c r="F1940" s="82"/>
      <c r="G1940" s="82"/>
      <c r="H1940" s="82"/>
      <c r="I1940" s="82"/>
      <c r="J1940" s="83"/>
      <c r="K1940" s="82"/>
      <c r="L1940" s="83"/>
      <c r="M1940" s="83"/>
      <c r="N1940" s="83"/>
      <c r="O1940" s="83"/>
      <c r="P1940" s="83"/>
      <c r="Q1940" s="81"/>
      <c r="R1940" s="65"/>
      <c r="S1940" s="85"/>
    </row>
    <row r="1941" spans="1:19" s="188" customFormat="1" ht="11.1" customHeight="1" x14ac:dyDescent="0.25">
      <c r="A1941" s="59"/>
      <c r="B1941" s="225" t="s">
        <v>465</v>
      </c>
      <c r="C1941" s="226"/>
      <c r="D1941" s="56" t="s">
        <v>28</v>
      </c>
      <c r="E1941" s="57" t="s">
        <v>466</v>
      </c>
      <c r="F1941" s="57" t="s">
        <v>467</v>
      </c>
      <c r="G1941" s="57" t="s">
        <v>468</v>
      </c>
      <c r="H1941" s="57" t="s">
        <v>469</v>
      </c>
      <c r="I1941" s="57" t="s">
        <v>470</v>
      </c>
      <c r="J1941" s="57" t="s">
        <v>471</v>
      </c>
      <c r="K1941" s="57" t="s">
        <v>472</v>
      </c>
      <c r="L1941" s="57" t="s">
        <v>473</v>
      </c>
      <c r="M1941" s="57" t="s">
        <v>474</v>
      </c>
      <c r="N1941" s="57" t="s">
        <v>475</v>
      </c>
      <c r="O1941" s="57" t="s">
        <v>476</v>
      </c>
      <c r="P1941" s="57" t="s">
        <v>477</v>
      </c>
      <c r="Q1941" s="15"/>
      <c r="R1941" s="150" t="s">
        <v>41</v>
      </c>
      <c r="S1941" s="61"/>
    </row>
    <row r="1942" spans="1:19" s="188" customFormat="1" ht="11.1" customHeight="1" x14ac:dyDescent="0.25">
      <c r="A1942" s="59"/>
      <c r="B1942" s="227"/>
      <c r="C1942" s="228"/>
      <c r="D1942" s="56" t="s">
        <v>42</v>
      </c>
      <c r="E1942" s="60"/>
      <c r="F1942" s="60">
        <v>60</v>
      </c>
      <c r="G1942" s="60">
        <v>45</v>
      </c>
      <c r="H1942" s="60">
        <v>40</v>
      </c>
      <c r="I1942" s="60">
        <v>45</v>
      </c>
      <c r="J1942" s="60">
        <v>35</v>
      </c>
      <c r="K1942" s="60">
        <v>40</v>
      </c>
      <c r="L1942" s="60">
        <v>35</v>
      </c>
      <c r="M1942" s="60">
        <v>40</v>
      </c>
      <c r="N1942" s="60">
        <v>40</v>
      </c>
      <c r="O1942" s="60">
        <v>60</v>
      </c>
      <c r="P1942" s="60"/>
      <c r="Q1942" s="15"/>
      <c r="R1942" s="60">
        <f>AVERAGE(E1942:P1942)</f>
        <v>44</v>
      </c>
      <c r="S1942" s="61" t="s">
        <v>43</v>
      </c>
    </row>
    <row r="1943" spans="1:19" s="188" customFormat="1" ht="11.1" customHeight="1" x14ac:dyDescent="0.25">
      <c r="A1943" s="59"/>
      <c r="B1943" s="229"/>
      <c r="C1943" s="230"/>
      <c r="D1943" s="56" t="s">
        <v>44</v>
      </c>
      <c r="E1943" s="62" t="s">
        <v>45</v>
      </c>
      <c r="F1943" s="62" t="s">
        <v>290</v>
      </c>
      <c r="G1943" s="62" t="s">
        <v>290</v>
      </c>
      <c r="H1943" s="62" t="s">
        <v>98</v>
      </c>
      <c r="I1943" s="62" t="s">
        <v>98</v>
      </c>
      <c r="J1943" s="63" t="s">
        <v>290</v>
      </c>
      <c r="K1943" s="62" t="s">
        <v>121</v>
      </c>
      <c r="L1943" s="63" t="s">
        <v>83</v>
      </c>
      <c r="M1943" s="63" t="s">
        <v>98</v>
      </c>
      <c r="N1943" s="63" t="s">
        <v>98</v>
      </c>
      <c r="O1943" s="63" t="s">
        <v>97</v>
      </c>
      <c r="P1943" s="63" t="s">
        <v>45</v>
      </c>
      <c r="Q1943" s="64"/>
      <c r="R1943" s="60">
        <f>AVERAGE(E1942:J1942)</f>
        <v>45</v>
      </c>
      <c r="S1943" s="61" t="s">
        <v>46</v>
      </c>
    </row>
    <row r="1944" spans="1:19" s="185" customFormat="1" ht="11.1" customHeight="1" x14ac:dyDescent="0.25">
      <c r="A1944" s="59"/>
      <c r="B1944" s="184"/>
      <c r="C1944" s="184"/>
      <c r="D1944" s="59"/>
      <c r="E1944" s="82"/>
      <c r="F1944" s="82"/>
      <c r="G1944" s="82"/>
      <c r="H1944" s="82"/>
      <c r="I1944" s="82"/>
      <c r="J1944" s="83"/>
      <c r="K1944" s="82"/>
      <c r="L1944" s="82"/>
      <c r="M1944" s="82"/>
      <c r="N1944" s="82"/>
      <c r="O1944" s="82"/>
      <c r="P1944" s="82"/>
      <c r="Q1944" s="81"/>
      <c r="R1944" s="65"/>
      <c r="S1944" s="85"/>
    </row>
    <row r="1946" spans="1:19" ht="20.100000000000001" customHeight="1" x14ac:dyDescent="0.25">
      <c r="A1946" s="198" t="s">
        <v>376</v>
      </c>
      <c r="B1946" s="198"/>
      <c r="C1946" s="198"/>
      <c r="D1946" s="153"/>
      <c r="E1946" s="153"/>
      <c r="F1946" s="153"/>
      <c r="H1946" s="153"/>
      <c r="I1946" s="153"/>
      <c r="J1946" s="153"/>
      <c r="K1946" s="153"/>
      <c r="N1946" s="153"/>
      <c r="O1946" s="153"/>
      <c r="P1946" s="153"/>
      <c r="Q1946" s="153"/>
      <c r="R1946" s="153"/>
      <c r="S1946" s="153"/>
    </row>
    <row r="1947" spans="1:19" ht="15" customHeight="1" x14ac:dyDescent="0.25">
      <c r="A1947" s="215"/>
      <c r="B1947" s="215"/>
      <c r="C1947" s="153"/>
      <c r="D1947" s="14" t="s">
        <v>26</v>
      </c>
      <c r="E1947" s="153"/>
      <c r="F1947" s="153"/>
      <c r="H1947" s="153"/>
      <c r="I1947" s="153"/>
      <c r="J1947" s="153"/>
      <c r="K1947" s="153"/>
      <c r="N1947" s="153"/>
      <c r="O1947" s="153"/>
      <c r="P1947" s="153"/>
      <c r="Q1947" s="153"/>
      <c r="R1947" s="153"/>
      <c r="S1947" s="153"/>
    </row>
    <row r="1948" spans="1:19" ht="11.1" customHeight="1" x14ac:dyDescent="0.25">
      <c r="A1948" s="153"/>
      <c r="B1948" s="153"/>
      <c r="C1948" s="153"/>
      <c r="D1948" s="153"/>
      <c r="E1948" s="153"/>
      <c r="F1948" s="153"/>
      <c r="H1948" s="153"/>
      <c r="I1948" s="153"/>
      <c r="J1948" s="153"/>
      <c r="K1948" s="153"/>
      <c r="N1948" s="153"/>
      <c r="O1948" s="153"/>
      <c r="P1948" s="153"/>
      <c r="Q1948" s="153"/>
      <c r="R1948" s="153"/>
      <c r="S1948" s="153"/>
    </row>
    <row r="1949" spans="1:19" ht="11.1" customHeight="1" x14ac:dyDescent="0.25">
      <c r="A1949" s="55"/>
      <c r="B1949" s="225" t="s">
        <v>116</v>
      </c>
      <c r="C1949" s="226"/>
      <c r="D1949" s="56" t="s">
        <v>28</v>
      </c>
      <c r="E1949" s="57" t="s">
        <v>29</v>
      </c>
      <c r="F1949" s="57" t="s">
        <v>30</v>
      </c>
      <c r="G1949" s="57" t="s">
        <v>31</v>
      </c>
      <c r="H1949" s="57" t="s">
        <v>32</v>
      </c>
      <c r="I1949" s="57" t="s">
        <v>33</v>
      </c>
      <c r="J1949" s="57" t="s">
        <v>34</v>
      </c>
      <c r="K1949" s="57" t="s">
        <v>35</v>
      </c>
      <c r="L1949" s="57" t="s">
        <v>36</v>
      </c>
      <c r="M1949" s="57" t="s">
        <v>37</v>
      </c>
      <c r="N1949" s="57" t="s">
        <v>38</v>
      </c>
      <c r="O1949" s="57" t="s">
        <v>39</v>
      </c>
      <c r="P1949" s="57" t="s">
        <v>40</v>
      </c>
      <c r="Q1949" s="15"/>
      <c r="R1949" s="57" t="s">
        <v>41</v>
      </c>
      <c r="S1949" s="58"/>
    </row>
    <row r="1950" spans="1:19" ht="11.1" customHeight="1" x14ac:dyDescent="0.25">
      <c r="A1950" s="59"/>
      <c r="B1950" s="227"/>
      <c r="C1950" s="228"/>
      <c r="D1950" s="56" t="s">
        <v>42</v>
      </c>
      <c r="E1950" s="60"/>
      <c r="F1950" s="60"/>
      <c r="G1950" s="60">
        <v>40</v>
      </c>
      <c r="H1950" s="60"/>
      <c r="I1950" s="60"/>
      <c r="J1950" s="60"/>
      <c r="K1950" s="60"/>
      <c r="L1950" s="60">
        <v>20</v>
      </c>
      <c r="M1950" s="60">
        <v>20</v>
      </c>
      <c r="N1950" s="60">
        <v>30</v>
      </c>
      <c r="O1950" s="60">
        <v>40</v>
      </c>
      <c r="P1950" s="60">
        <v>55</v>
      </c>
      <c r="Q1950" s="15"/>
      <c r="R1950" s="60">
        <f>AVERAGE(E1950:P1950)</f>
        <v>34.166666666666664</v>
      </c>
      <c r="S1950" s="61" t="s">
        <v>43</v>
      </c>
    </row>
    <row r="1951" spans="1:19" ht="11.1" customHeight="1" x14ac:dyDescent="0.25">
      <c r="A1951" s="59"/>
      <c r="B1951" s="229"/>
      <c r="C1951" s="230"/>
      <c r="D1951" s="56" t="s">
        <v>44</v>
      </c>
      <c r="E1951" s="62"/>
      <c r="F1951" s="62"/>
      <c r="G1951" s="62"/>
      <c r="H1951" s="62"/>
      <c r="I1951" s="62"/>
      <c r="J1951" s="63"/>
      <c r="K1951" s="63"/>
      <c r="L1951" s="63"/>
      <c r="M1951" s="63"/>
      <c r="N1951" s="63"/>
      <c r="O1951" s="63"/>
      <c r="P1951" s="63"/>
      <c r="Q1951" s="64"/>
      <c r="R1951" s="60">
        <f>AVERAGE(E1950:J1950)</f>
        <v>40</v>
      </c>
      <c r="S1951" s="61" t="s">
        <v>46</v>
      </c>
    </row>
    <row r="1952" spans="1:19" ht="11.1" customHeight="1" x14ac:dyDescent="0.25">
      <c r="A1952" s="59"/>
      <c r="B1952" s="59"/>
      <c r="C1952" s="59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15"/>
      <c r="P1952" s="15"/>
      <c r="Q1952" s="15"/>
      <c r="R1952" s="15"/>
      <c r="S1952" s="54"/>
    </row>
    <row r="1953" spans="1:19" ht="11.1" customHeight="1" x14ac:dyDescent="0.25">
      <c r="A1953" s="55"/>
      <c r="B1953" s="225" t="s">
        <v>117</v>
      </c>
      <c r="C1953" s="226"/>
      <c r="D1953" s="56" t="s">
        <v>28</v>
      </c>
      <c r="E1953" s="57" t="s">
        <v>47</v>
      </c>
      <c r="F1953" s="57" t="s">
        <v>48</v>
      </c>
      <c r="G1953" s="57" t="s">
        <v>49</v>
      </c>
      <c r="H1953" s="57" t="s">
        <v>50</v>
      </c>
      <c r="I1953" s="57" t="s">
        <v>51</v>
      </c>
      <c r="J1953" s="57" t="s">
        <v>52</v>
      </c>
      <c r="K1953" s="57" t="s">
        <v>53</v>
      </c>
      <c r="L1953" s="57" t="s">
        <v>54</v>
      </c>
      <c r="M1953" s="57" t="s">
        <v>55</v>
      </c>
      <c r="N1953" s="57" t="s">
        <v>56</v>
      </c>
      <c r="O1953" s="57" t="s">
        <v>57</v>
      </c>
      <c r="P1953" s="57" t="s">
        <v>58</v>
      </c>
      <c r="Q1953" s="15"/>
      <c r="R1953" s="57" t="s">
        <v>41</v>
      </c>
      <c r="S1953" s="58"/>
    </row>
    <row r="1954" spans="1:19" ht="11.1" customHeight="1" x14ac:dyDescent="0.25">
      <c r="A1954" s="59"/>
      <c r="B1954" s="227"/>
      <c r="C1954" s="228"/>
      <c r="D1954" s="56" t="s">
        <v>42</v>
      </c>
      <c r="E1954" s="60"/>
      <c r="F1954" s="60"/>
      <c r="G1954" s="60">
        <v>50</v>
      </c>
      <c r="H1954" s="60">
        <v>50</v>
      </c>
      <c r="I1954" s="60">
        <v>50</v>
      </c>
      <c r="J1954" s="60">
        <v>60</v>
      </c>
      <c r="K1954" s="60">
        <v>60</v>
      </c>
      <c r="L1954" s="60">
        <v>60</v>
      </c>
      <c r="M1954" s="60">
        <v>30</v>
      </c>
      <c r="N1954" s="60">
        <v>40</v>
      </c>
      <c r="O1954" s="60"/>
      <c r="P1954" s="60"/>
      <c r="Q1954" s="15"/>
      <c r="R1954" s="60">
        <f>AVERAGE(E1954:P1954)</f>
        <v>50</v>
      </c>
      <c r="S1954" s="61" t="s">
        <v>43</v>
      </c>
    </row>
    <row r="1955" spans="1:19" ht="11.1" customHeight="1" x14ac:dyDescent="0.25">
      <c r="A1955" s="59"/>
      <c r="B1955" s="229"/>
      <c r="C1955" s="230"/>
      <c r="D1955" s="56" t="s">
        <v>44</v>
      </c>
      <c r="E1955" s="62" t="s">
        <v>45</v>
      </c>
      <c r="F1955" s="62" t="s">
        <v>45</v>
      </c>
      <c r="G1955" s="62"/>
      <c r="H1955" s="62"/>
      <c r="I1955" s="62"/>
      <c r="J1955" s="63"/>
      <c r="K1955" s="63"/>
      <c r="L1955" s="63"/>
      <c r="M1955" s="63"/>
      <c r="N1955" s="63"/>
      <c r="O1955" s="63" t="s">
        <v>112</v>
      </c>
      <c r="P1955" s="63" t="s">
        <v>112</v>
      </c>
      <c r="Q1955" s="64"/>
      <c r="R1955" s="60">
        <f>AVERAGE(E1954:J1954)</f>
        <v>52.5</v>
      </c>
      <c r="S1955" s="61" t="s">
        <v>46</v>
      </c>
    </row>
    <row r="1956" spans="1:19" ht="11.1" customHeight="1" x14ac:dyDescent="0.25">
      <c r="A1956" s="59"/>
      <c r="B1956" s="52"/>
      <c r="C1956" s="15"/>
      <c r="D1956" s="66"/>
      <c r="E1956" s="66"/>
      <c r="F1956" s="66"/>
      <c r="G1956" s="61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6"/>
      <c r="S1956" s="54"/>
    </row>
    <row r="1957" spans="1:19" ht="11.1" customHeight="1" x14ac:dyDescent="0.25">
      <c r="A1957" s="55"/>
      <c r="B1957" s="225" t="s">
        <v>118</v>
      </c>
      <c r="C1957" s="226"/>
      <c r="D1957" s="56" t="s">
        <v>28</v>
      </c>
      <c r="E1957" s="57" t="s">
        <v>60</v>
      </c>
      <c r="F1957" s="57" t="s">
        <v>61</v>
      </c>
      <c r="G1957" s="57" t="s">
        <v>62</v>
      </c>
      <c r="H1957" s="57" t="s">
        <v>63</v>
      </c>
      <c r="I1957" s="57" t="s">
        <v>64</v>
      </c>
      <c r="J1957" s="57" t="s">
        <v>65</v>
      </c>
      <c r="K1957" s="57" t="s">
        <v>66</v>
      </c>
      <c r="L1957" s="57" t="s">
        <v>67</v>
      </c>
      <c r="M1957" s="57" t="s">
        <v>68</v>
      </c>
      <c r="N1957" s="57" t="s">
        <v>56</v>
      </c>
      <c r="O1957" s="57" t="s">
        <v>69</v>
      </c>
      <c r="P1957" s="57" t="s">
        <v>70</v>
      </c>
      <c r="Q1957" s="15"/>
      <c r="R1957" s="57" t="s">
        <v>41</v>
      </c>
      <c r="S1957" s="58"/>
    </row>
    <row r="1958" spans="1:19" ht="11.1" customHeight="1" x14ac:dyDescent="0.25">
      <c r="A1958" s="59"/>
      <c r="B1958" s="227"/>
      <c r="C1958" s="228"/>
      <c r="D1958" s="56" t="s">
        <v>42</v>
      </c>
      <c r="E1958" s="60"/>
      <c r="F1958" s="60"/>
      <c r="G1958" s="60"/>
      <c r="H1958" s="60"/>
      <c r="I1958" s="60"/>
      <c r="J1958" s="60">
        <v>140</v>
      </c>
      <c r="K1958" s="60">
        <v>100</v>
      </c>
      <c r="L1958" s="60">
        <v>100</v>
      </c>
      <c r="M1958" s="60">
        <v>130</v>
      </c>
      <c r="N1958" s="60">
        <v>120</v>
      </c>
      <c r="O1958" s="60">
        <v>100</v>
      </c>
      <c r="P1958" s="60"/>
      <c r="Q1958" s="15"/>
      <c r="R1958" s="60">
        <f>AVERAGE(E1958:P1958)</f>
        <v>115</v>
      </c>
      <c r="S1958" s="61" t="s">
        <v>43</v>
      </c>
    </row>
    <row r="1959" spans="1:19" ht="11.1" customHeight="1" x14ac:dyDescent="0.25">
      <c r="A1959" s="59"/>
      <c r="B1959" s="229"/>
      <c r="C1959" s="230"/>
      <c r="D1959" s="56" t="s">
        <v>44</v>
      </c>
      <c r="E1959" s="232" t="s">
        <v>381</v>
      </c>
      <c r="F1959" s="233"/>
      <c r="G1959" s="233"/>
      <c r="H1959" s="233"/>
      <c r="I1959" s="234"/>
      <c r="J1959" s="63"/>
      <c r="K1959" s="63"/>
      <c r="L1959" s="63"/>
      <c r="M1959" s="63"/>
      <c r="N1959" s="63"/>
      <c r="O1959" s="63"/>
      <c r="P1959" s="63" t="s">
        <v>45</v>
      </c>
      <c r="Q1959" s="64"/>
      <c r="R1959" s="60">
        <f>AVERAGE(E1958:J1958)</f>
        <v>140</v>
      </c>
      <c r="S1959" s="61" t="s">
        <v>46</v>
      </c>
    </row>
    <row r="1960" spans="1:19" ht="11.1" customHeight="1" x14ac:dyDescent="0.25">
      <c r="A1960" s="59"/>
      <c r="B1960" s="55"/>
      <c r="C1960" s="59"/>
      <c r="D1960" s="59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59"/>
      <c r="R1960" s="59"/>
      <c r="S1960" s="59"/>
    </row>
    <row r="1961" spans="1:19" ht="11.1" customHeight="1" x14ac:dyDescent="0.25">
      <c r="A1961" s="55"/>
      <c r="B1961" s="225" t="s">
        <v>119</v>
      </c>
      <c r="C1961" s="226"/>
      <c r="D1961" s="56" t="s">
        <v>28</v>
      </c>
      <c r="E1961" s="57" t="s">
        <v>71</v>
      </c>
      <c r="F1961" s="57" t="s">
        <v>72</v>
      </c>
      <c r="G1961" s="57" t="s">
        <v>73</v>
      </c>
      <c r="H1961" s="57" t="s">
        <v>74</v>
      </c>
      <c r="I1961" s="57" t="s">
        <v>75</v>
      </c>
      <c r="J1961" s="57" t="s">
        <v>76</v>
      </c>
      <c r="K1961" s="57" t="s">
        <v>77</v>
      </c>
      <c r="L1961" s="57" t="s">
        <v>78</v>
      </c>
      <c r="M1961" s="57" t="s">
        <v>79</v>
      </c>
      <c r="N1961" s="57" t="s">
        <v>80</v>
      </c>
      <c r="O1961" s="57" t="s">
        <v>81</v>
      </c>
      <c r="P1961" s="57" t="s">
        <v>82</v>
      </c>
      <c r="Q1961" s="15"/>
      <c r="R1961" s="57" t="s">
        <v>41</v>
      </c>
      <c r="S1961" s="58"/>
    </row>
    <row r="1962" spans="1:19" ht="11.1" customHeight="1" x14ac:dyDescent="0.25">
      <c r="A1962" s="59"/>
      <c r="B1962" s="227"/>
      <c r="C1962" s="228"/>
      <c r="D1962" s="56" t="s">
        <v>42</v>
      </c>
      <c r="E1962" s="60">
        <v>70</v>
      </c>
      <c r="F1962" s="60">
        <v>70</v>
      </c>
      <c r="G1962" s="60">
        <v>60</v>
      </c>
      <c r="H1962" s="60">
        <v>60</v>
      </c>
      <c r="I1962" s="60">
        <v>60</v>
      </c>
      <c r="J1962" s="60">
        <v>60</v>
      </c>
      <c r="K1962" s="60">
        <v>60</v>
      </c>
      <c r="L1962" s="60">
        <v>60</v>
      </c>
      <c r="M1962" s="60">
        <v>65</v>
      </c>
      <c r="N1962" s="60">
        <v>55</v>
      </c>
      <c r="O1962" s="60">
        <v>65</v>
      </c>
      <c r="P1962" s="60">
        <v>70</v>
      </c>
      <c r="Q1962" s="15"/>
      <c r="R1962" s="60">
        <f>AVERAGE(E1962:P1962)</f>
        <v>62.916666666666664</v>
      </c>
      <c r="S1962" s="61" t="s">
        <v>43</v>
      </c>
    </row>
    <row r="1963" spans="1:19" ht="11.1" customHeight="1" x14ac:dyDescent="0.25">
      <c r="A1963" s="59"/>
      <c r="B1963" s="229"/>
      <c r="C1963" s="230"/>
      <c r="D1963" s="56" t="s">
        <v>44</v>
      </c>
      <c r="E1963" s="62"/>
      <c r="F1963" s="62"/>
      <c r="G1963" s="62"/>
      <c r="H1963" s="62"/>
      <c r="I1963" s="62"/>
      <c r="J1963" s="63" t="s">
        <v>200</v>
      </c>
      <c r="K1963" s="63" t="s">
        <v>289</v>
      </c>
      <c r="L1963" s="63" t="s">
        <v>289</v>
      </c>
      <c r="M1963" s="63" t="s">
        <v>289</v>
      </c>
      <c r="N1963" s="63" t="s">
        <v>83</v>
      </c>
      <c r="O1963" s="63" t="s">
        <v>16</v>
      </c>
      <c r="P1963" s="63" t="s">
        <v>16</v>
      </c>
      <c r="Q1963" s="64"/>
      <c r="R1963" s="60">
        <f>AVERAGE(E1962:J1962)</f>
        <v>63.333333333333336</v>
      </c>
      <c r="S1963" s="61" t="s">
        <v>46</v>
      </c>
    </row>
    <row r="1964" spans="1:19" ht="11.1" customHeight="1" x14ac:dyDescent="0.25">
      <c r="A1964" s="59"/>
      <c r="B1964" s="55"/>
      <c r="C1964" s="59"/>
      <c r="D1964" s="59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59"/>
      <c r="R1964" s="59"/>
      <c r="S1964" s="59"/>
    </row>
    <row r="1965" spans="1:19" ht="11.1" customHeight="1" x14ac:dyDescent="0.25">
      <c r="A1965" s="55"/>
      <c r="B1965" s="225" t="s">
        <v>122</v>
      </c>
      <c r="C1965" s="226"/>
      <c r="D1965" s="56" t="s">
        <v>28</v>
      </c>
      <c r="E1965" s="57" t="s">
        <v>85</v>
      </c>
      <c r="F1965" s="57" t="s">
        <v>86</v>
      </c>
      <c r="G1965" s="57" t="s">
        <v>87</v>
      </c>
      <c r="H1965" s="57" t="s">
        <v>88</v>
      </c>
      <c r="I1965" s="57" t="s">
        <v>89</v>
      </c>
      <c r="J1965" s="57" t="s">
        <v>90</v>
      </c>
      <c r="K1965" s="57" t="s">
        <v>91</v>
      </c>
      <c r="L1965" s="57" t="s">
        <v>92</v>
      </c>
      <c r="M1965" s="57" t="s">
        <v>93</v>
      </c>
      <c r="N1965" s="57" t="s">
        <v>94</v>
      </c>
      <c r="O1965" s="57" t="s">
        <v>95</v>
      </c>
      <c r="P1965" s="57" t="s">
        <v>96</v>
      </c>
      <c r="Q1965" s="15"/>
      <c r="R1965" s="57" t="s">
        <v>41</v>
      </c>
      <c r="S1965" s="58"/>
    </row>
    <row r="1966" spans="1:19" ht="11.1" customHeight="1" x14ac:dyDescent="0.25">
      <c r="A1966" s="59"/>
      <c r="B1966" s="227"/>
      <c r="C1966" s="228"/>
      <c r="D1966" s="56" t="s">
        <v>42</v>
      </c>
      <c r="E1966" s="60"/>
      <c r="F1966" s="60"/>
      <c r="G1966" s="60">
        <v>50</v>
      </c>
      <c r="H1966" s="60">
        <v>50</v>
      </c>
      <c r="I1966" s="60">
        <v>60</v>
      </c>
      <c r="J1966" s="60">
        <v>60</v>
      </c>
      <c r="K1966" s="60">
        <v>45</v>
      </c>
      <c r="L1966" s="60">
        <v>45</v>
      </c>
      <c r="M1966" s="60">
        <v>50</v>
      </c>
      <c r="N1966" s="60" t="s">
        <v>16</v>
      </c>
      <c r="O1966" s="60">
        <v>55</v>
      </c>
      <c r="P1966" s="60"/>
      <c r="Q1966" s="15"/>
      <c r="R1966" s="60">
        <f>AVERAGE(E1966:P1966)</f>
        <v>51.875</v>
      </c>
      <c r="S1966" s="61" t="s">
        <v>43</v>
      </c>
    </row>
    <row r="1967" spans="1:19" ht="11.1" customHeight="1" x14ac:dyDescent="0.25">
      <c r="A1967" s="59"/>
      <c r="B1967" s="229"/>
      <c r="C1967" s="230"/>
      <c r="D1967" s="56" t="s">
        <v>44</v>
      </c>
      <c r="E1967" s="63" t="s">
        <v>45</v>
      </c>
      <c r="F1967" s="63" t="s">
        <v>45</v>
      </c>
      <c r="G1967" s="62" t="s">
        <v>177</v>
      </c>
      <c r="H1967" s="62" t="s">
        <v>121</v>
      </c>
      <c r="I1967" s="62" t="s">
        <v>121</v>
      </c>
      <c r="J1967" s="63" t="s">
        <v>121</v>
      </c>
      <c r="K1967" s="63" t="s">
        <v>121</v>
      </c>
      <c r="L1967" s="63" t="s">
        <v>121</v>
      </c>
      <c r="M1967" s="63" t="s">
        <v>121</v>
      </c>
      <c r="N1967" s="63" t="s">
        <v>59</v>
      </c>
      <c r="O1967" s="63" t="s">
        <v>16</v>
      </c>
      <c r="P1967" s="63" t="s">
        <v>45</v>
      </c>
      <c r="Q1967" s="64"/>
      <c r="R1967" s="60">
        <f>AVERAGE(E1966:J1966)</f>
        <v>55</v>
      </c>
      <c r="S1967" s="61" t="s">
        <v>46</v>
      </c>
    </row>
    <row r="1968" spans="1:19" ht="11.1" customHeight="1" x14ac:dyDescent="0.25">
      <c r="A1968" s="59"/>
      <c r="B1968" s="15"/>
      <c r="C1968" s="15"/>
      <c r="D1968" s="15"/>
      <c r="E1968" s="15"/>
      <c r="F1968" s="15"/>
      <c r="G1968" s="161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</row>
    <row r="1969" spans="1:19" ht="11.1" customHeight="1" x14ac:dyDescent="0.25">
      <c r="A1969" s="55"/>
      <c r="B1969" s="225" t="s">
        <v>128</v>
      </c>
      <c r="C1969" s="226"/>
      <c r="D1969" s="56" t="s">
        <v>28</v>
      </c>
      <c r="E1969" s="57" t="s">
        <v>124</v>
      </c>
      <c r="F1969" s="57" t="s">
        <v>125</v>
      </c>
      <c r="G1969" s="57" t="s">
        <v>126</v>
      </c>
      <c r="H1969" s="57" t="s">
        <v>127</v>
      </c>
      <c r="I1969" s="57" t="s">
        <v>129</v>
      </c>
      <c r="J1969" s="57" t="s">
        <v>130</v>
      </c>
      <c r="K1969" s="57" t="s">
        <v>131</v>
      </c>
      <c r="L1969" s="57" t="s">
        <v>132</v>
      </c>
      <c r="M1969" s="57" t="s">
        <v>133</v>
      </c>
      <c r="N1969" s="57" t="s">
        <v>134</v>
      </c>
      <c r="O1969" s="57" t="s">
        <v>135</v>
      </c>
      <c r="P1969" s="57" t="s">
        <v>136</v>
      </c>
      <c r="Q1969" s="15"/>
      <c r="R1969" s="57" t="s">
        <v>41</v>
      </c>
      <c r="S1969" s="58"/>
    </row>
    <row r="1970" spans="1:19" ht="11.1" customHeight="1" x14ac:dyDescent="0.25">
      <c r="A1970" s="59"/>
      <c r="B1970" s="227"/>
      <c r="C1970" s="228"/>
      <c r="D1970" s="56" t="s">
        <v>42</v>
      </c>
      <c r="E1970" s="60"/>
      <c r="F1970" s="60"/>
      <c r="G1970" s="60">
        <v>60</v>
      </c>
      <c r="H1970" s="60">
        <v>50</v>
      </c>
      <c r="I1970" s="60">
        <v>55</v>
      </c>
      <c r="J1970" s="60">
        <v>60</v>
      </c>
      <c r="K1970" s="60">
        <v>65</v>
      </c>
      <c r="L1970" s="60">
        <v>70</v>
      </c>
      <c r="M1970" s="60">
        <v>65</v>
      </c>
      <c r="N1970" s="60">
        <v>60</v>
      </c>
      <c r="O1970" s="60">
        <v>65</v>
      </c>
      <c r="P1970" s="60">
        <v>70</v>
      </c>
      <c r="Q1970" s="15"/>
      <c r="R1970" s="60">
        <f>AVERAGE(E1970:P1970)</f>
        <v>62</v>
      </c>
      <c r="S1970" s="61" t="s">
        <v>43</v>
      </c>
    </row>
    <row r="1971" spans="1:19" ht="11.1" customHeight="1" x14ac:dyDescent="0.25">
      <c r="A1971" s="59"/>
      <c r="B1971" s="229"/>
      <c r="C1971" s="230"/>
      <c r="D1971" s="56" t="s">
        <v>44</v>
      </c>
      <c r="E1971" s="63" t="s">
        <v>45</v>
      </c>
      <c r="F1971" s="63" t="s">
        <v>45</v>
      </c>
      <c r="G1971" s="62" t="s">
        <v>16</v>
      </c>
      <c r="H1971" s="62" t="s">
        <v>16</v>
      </c>
      <c r="I1971" s="63" t="s">
        <v>121</v>
      </c>
      <c r="J1971" s="63" t="s">
        <v>121</v>
      </c>
      <c r="K1971" s="62" t="s">
        <v>121</v>
      </c>
      <c r="L1971" s="62" t="s">
        <v>121</v>
      </c>
      <c r="M1971" s="62" t="s">
        <v>121</v>
      </c>
      <c r="N1971" s="63" t="s">
        <v>121</v>
      </c>
      <c r="O1971" s="63" t="s">
        <v>121</v>
      </c>
      <c r="P1971" s="63" t="s">
        <v>121</v>
      </c>
      <c r="Q1971" s="64"/>
      <c r="R1971" s="60">
        <f>AVERAGE(E1970:J1970)</f>
        <v>56.25</v>
      </c>
      <c r="S1971" s="61" t="s">
        <v>46</v>
      </c>
    </row>
    <row r="1972" spans="1:19" ht="11.1" customHeight="1" x14ac:dyDescent="0.25">
      <c r="A1972" s="59"/>
      <c r="B1972" s="15"/>
      <c r="C1972" s="15"/>
      <c r="D1972" s="15"/>
      <c r="E1972" s="15"/>
      <c r="F1972" s="15"/>
      <c r="G1972" s="161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</row>
    <row r="1973" spans="1:19" ht="11.1" customHeight="1" x14ac:dyDescent="0.25">
      <c r="A1973" s="55"/>
      <c r="B1973" s="225" t="s">
        <v>295</v>
      </c>
      <c r="C1973" s="226"/>
      <c r="D1973" s="56" t="s">
        <v>28</v>
      </c>
      <c r="E1973" s="57" t="s">
        <v>296</v>
      </c>
      <c r="F1973" s="57" t="s">
        <v>297</v>
      </c>
      <c r="G1973" s="57" t="s">
        <v>298</v>
      </c>
      <c r="H1973" s="57" t="s">
        <v>299</v>
      </c>
      <c r="I1973" s="57" t="s">
        <v>300</v>
      </c>
      <c r="J1973" s="57" t="s">
        <v>301</v>
      </c>
      <c r="K1973" s="57" t="s">
        <v>302</v>
      </c>
      <c r="L1973" s="57" t="s">
        <v>303</v>
      </c>
      <c r="M1973" s="57" t="s">
        <v>304</v>
      </c>
      <c r="N1973" s="57" t="s">
        <v>305</v>
      </c>
      <c r="O1973" s="57" t="s">
        <v>306</v>
      </c>
      <c r="P1973" s="57" t="s">
        <v>307</v>
      </c>
      <c r="Q1973" s="15"/>
      <c r="R1973" s="57" t="s">
        <v>41</v>
      </c>
      <c r="S1973" s="58"/>
    </row>
    <row r="1974" spans="1:19" ht="11.1" customHeight="1" x14ac:dyDescent="0.25">
      <c r="A1974" s="59"/>
      <c r="B1974" s="227"/>
      <c r="C1974" s="228"/>
      <c r="D1974" s="56" t="s">
        <v>42</v>
      </c>
      <c r="E1974" s="60">
        <v>30</v>
      </c>
      <c r="F1974" s="60">
        <v>45</v>
      </c>
      <c r="G1974" s="60">
        <v>40</v>
      </c>
      <c r="H1974" s="60">
        <v>50</v>
      </c>
      <c r="I1974" s="60">
        <v>40</v>
      </c>
      <c r="J1974" s="60">
        <v>40</v>
      </c>
      <c r="K1974" s="60">
        <v>40</v>
      </c>
      <c r="L1974" s="60">
        <v>50</v>
      </c>
      <c r="M1974" s="60">
        <v>50</v>
      </c>
      <c r="N1974" s="60">
        <v>40</v>
      </c>
      <c r="O1974" s="60">
        <v>40</v>
      </c>
      <c r="P1974" s="60">
        <v>40</v>
      </c>
      <c r="Q1974" s="15"/>
      <c r="R1974" s="60">
        <f>AVERAGE(E1974:P1974)</f>
        <v>42.083333333333336</v>
      </c>
      <c r="S1974" s="61" t="s">
        <v>43</v>
      </c>
    </row>
    <row r="1975" spans="1:19" ht="11.1" customHeight="1" x14ac:dyDescent="0.25">
      <c r="A1975" s="59"/>
      <c r="B1975" s="229"/>
      <c r="C1975" s="230"/>
      <c r="D1975" s="56" t="s">
        <v>44</v>
      </c>
      <c r="E1975" s="62" t="s">
        <v>121</v>
      </c>
      <c r="F1975" s="62" t="s">
        <v>121</v>
      </c>
      <c r="G1975" s="62" t="s">
        <v>121</v>
      </c>
      <c r="H1975" s="62" t="s">
        <v>121</v>
      </c>
      <c r="I1975" s="62" t="s">
        <v>121</v>
      </c>
      <c r="J1975" s="63" t="s">
        <v>144</v>
      </c>
      <c r="K1975" s="62" t="s">
        <v>144</v>
      </c>
      <c r="L1975" s="62" t="s">
        <v>144</v>
      </c>
      <c r="M1975" s="62" t="s">
        <v>144</v>
      </c>
      <c r="N1975" s="62" t="s">
        <v>144</v>
      </c>
      <c r="O1975" s="62" t="s">
        <v>144</v>
      </c>
      <c r="P1975" s="62" t="s">
        <v>144</v>
      </c>
      <c r="Q1975" s="64"/>
      <c r="R1975" s="60">
        <f>AVERAGE(E1974:J1974)</f>
        <v>40.833333333333336</v>
      </c>
      <c r="S1975" s="61" t="s">
        <v>46</v>
      </c>
    </row>
    <row r="1976" spans="1:19" s="178" customFormat="1" ht="11.1" customHeight="1" x14ac:dyDescent="0.25">
      <c r="A1976" s="59"/>
      <c r="B1976" s="15"/>
      <c r="C1976" s="15"/>
      <c r="D1976" s="15"/>
      <c r="E1976" s="15"/>
      <c r="F1976" s="15"/>
      <c r="G1976" s="161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</row>
    <row r="1977" spans="1:19" s="178" customFormat="1" ht="11.1" customHeight="1" x14ac:dyDescent="0.25">
      <c r="A1977" s="59"/>
      <c r="B1977" s="231" t="s">
        <v>408</v>
      </c>
      <c r="C1977" s="231"/>
      <c r="D1977" s="56" t="s">
        <v>28</v>
      </c>
      <c r="E1977" s="57" t="s">
        <v>411</v>
      </c>
      <c r="F1977" s="57" t="s">
        <v>412</v>
      </c>
      <c r="G1977" s="57" t="s">
        <v>413</v>
      </c>
      <c r="H1977" s="57" t="s">
        <v>414</v>
      </c>
      <c r="I1977" s="57" t="s">
        <v>415</v>
      </c>
      <c r="J1977" s="57" t="s">
        <v>416</v>
      </c>
      <c r="K1977" s="57" t="s">
        <v>417</v>
      </c>
      <c r="L1977" s="57" t="s">
        <v>418</v>
      </c>
      <c r="M1977" s="57" t="s">
        <v>419</v>
      </c>
      <c r="N1977" s="57" t="s">
        <v>420</v>
      </c>
      <c r="O1977" s="57" t="s">
        <v>421</v>
      </c>
      <c r="P1977" s="57" t="s">
        <v>422</v>
      </c>
      <c r="Q1977" s="15"/>
      <c r="R1977" s="150" t="s">
        <v>41</v>
      </c>
      <c r="S1977" s="58"/>
    </row>
    <row r="1978" spans="1:19" s="178" customFormat="1" ht="11.1" customHeight="1" x14ac:dyDescent="0.25">
      <c r="A1978" s="59"/>
      <c r="B1978" s="231"/>
      <c r="C1978" s="231"/>
      <c r="D1978" s="56" t="s">
        <v>42</v>
      </c>
      <c r="E1978" s="60">
        <v>30</v>
      </c>
      <c r="F1978" s="60"/>
      <c r="G1978" s="60">
        <v>40</v>
      </c>
      <c r="H1978" s="60">
        <v>30</v>
      </c>
      <c r="I1978" s="60">
        <v>30</v>
      </c>
      <c r="J1978" s="60">
        <v>15</v>
      </c>
      <c r="K1978" s="60">
        <v>10</v>
      </c>
      <c r="L1978" s="60">
        <v>20</v>
      </c>
      <c r="M1978" s="60">
        <v>20</v>
      </c>
      <c r="N1978" s="60">
        <v>50</v>
      </c>
      <c r="O1978" s="60">
        <v>40</v>
      </c>
      <c r="P1978" s="60">
        <v>40</v>
      </c>
      <c r="Q1978" s="15"/>
      <c r="R1978" s="60">
        <f>AVERAGE(E1978:P1978)</f>
        <v>29.545454545454547</v>
      </c>
      <c r="S1978" s="61" t="s">
        <v>43</v>
      </c>
    </row>
    <row r="1979" spans="1:19" s="178" customFormat="1" ht="11.1" customHeight="1" x14ac:dyDescent="0.25">
      <c r="A1979" s="59"/>
      <c r="B1979" s="231"/>
      <c r="C1979" s="231"/>
      <c r="D1979" s="56" t="s">
        <v>44</v>
      </c>
      <c r="E1979" s="62" t="s">
        <v>426</v>
      </c>
      <c r="F1979" s="62" t="s">
        <v>45</v>
      </c>
      <c r="G1979" s="62" t="s">
        <v>83</v>
      </c>
      <c r="H1979" s="62" t="s">
        <v>83</v>
      </c>
      <c r="I1979" s="62" t="s">
        <v>83</v>
      </c>
      <c r="J1979" s="63" t="s">
        <v>83</v>
      </c>
      <c r="K1979" s="62" t="s">
        <v>83</v>
      </c>
      <c r="L1979" s="62" t="s">
        <v>83</v>
      </c>
      <c r="M1979" s="62" t="s">
        <v>83</v>
      </c>
      <c r="N1979" s="62" t="s">
        <v>144</v>
      </c>
      <c r="O1979" s="62" t="s">
        <v>144</v>
      </c>
      <c r="P1979" s="62" t="s">
        <v>144</v>
      </c>
      <c r="Q1979" s="64"/>
      <c r="R1979" s="60">
        <f>AVERAGE(E1978:J1978)</f>
        <v>29</v>
      </c>
      <c r="S1979" s="61" t="s">
        <v>46</v>
      </c>
    </row>
    <row r="1980" spans="1:19" s="185" customFormat="1" ht="11.1" customHeight="1" x14ac:dyDescent="0.25">
      <c r="A1980" s="59"/>
      <c r="B1980" s="184"/>
      <c r="C1980" s="184"/>
      <c r="D1980" s="59"/>
      <c r="E1980" s="82"/>
      <c r="F1980" s="82"/>
      <c r="G1980" s="82"/>
      <c r="H1980" s="82"/>
      <c r="I1980" s="82"/>
      <c r="J1980" s="83"/>
      <c r="K1980" s="82"/>
      <c r="L1980" s="82"/>
      <c r="M1980" s="82"/>
      <c r="N1980" s="82"/>
      <c r="O1980" s="82"/>
      <c r="P1980" s="82"/>
      <c r="Q1980" s="81"/>
      <c r="R1980" s="65"/>
      <c r="S1980" s="85"/>
    </row>
    <row r="1981" spans="1:19" s="183" customFormat="1" ht="11.1" customHeight="1" x14ac:dyDescent="0.25">
      <c r="A1981" s="59"/>
      <c r="B1981" s="225" t="s">
        <v>446</v>
      </c>
      <c r="C1981" s="226"/>
      <c r="D1981" s="56" t="s">
        <v>28</v>
      </c>
      <c r="E1981" s="57" t="s">
        <v>434</v>
      </c>
      <c r="F1981" s="57" t="s">
        <v>435</v>
      </c>
      <c r="G1981" s="57" t="s">
        <v>436</v>
      </c>
      <c r="H1981" s="57" t="s">
        <v>437</v>
      </c>
      <c r="I1981" s="57" t="s">
        <v>438</v>
      </c>
      <c r="J1981" s="57" t="s">
        <v>439</v>
      </c>
      <c r="K1981" s="57" t="s">
        <v>440</v>
      </c>
      <c r="L1981" s="57" t="s">
        <v>441</v>
      </c>
      <c r="M1981" s="57" t="s">
        <v>442</v>
      </c>
      <c r="N1981" s="57" t="s">
        <v>443</v>
      </c>
      <c r="O1981" s="57" t="s">
        <v>444</v>
      </c>
      <c r="P1981" s="57" t="s">
        <v>445</v>
      </c>
      <c r="Q1981" s="15"/>
      <c r="R1981" s="150" t="s">
        <v>41</v>
      </c>
      <c r="S1981" s="61"/>
    </row>
    <row r="1982" spans="1:19" s="183" customFormat="1" ht="11.1" customHeight="1" x14ac:dyDescent="0.25">
      <c r="A1982" s="59"/>
      <c r="B1982" s="227"/>
      <c r="C1982" s="228"/>
      <c r="D1982" s="56" t="s">
        <v>42</v>
      </c>
      <c r="E1982" s="60"/>
      <c r="F1982" s="60">
        <v>60</v>
      </c>
      <c r="G1982" s="60">
        <v>50</v>
      </c>
      <c r="H1982" s="60">
        <v>20</v>
      </c>
      <c r="I1982" s="60">
        <v>20</v>
      </c>
      <c r="J1982" s="60">
        <v>30</v>
      </c>
      <c r="K1982" s="60">
        <v>40</v>
      </c>
      <c r="L1982" s="60">
        <v>20</v>
      </c>
      <c r="M1982" s="60">
        <v>20</v>
      </c>
      <c r="N1982" s="60">
        <v>15</v>
      </c>
      <c r="O1982" s="60">
        <v>20</v>
      </c>
      <c r="P1982" s="60">
        <v>20</v>
      </c>
      <c r="Q1982" s="15"/>
      <c r="R1982" s="60">
        <f>AVERAGE(E1982:P1982)</f>
        <v>28.636363636363637</v>
      </c>
      <c r="S1982" s="61" t="s">
        <v>43</v>
      </c>
    </row>
    <row r="1983" spans="1:19" s="183" customFormat="1" ht="11.1" customHeight="1" x14ac:dyDescent="0.25">
      <c r="A1983" s="59"/>
      <c r="B1983" s="229"/>
      <c r="C1983" s="230"/>
      <c r="D1983" s="56" t="s">
        <v>44</v>
      </c>
      <c r="E1983" s="62" t="s">
        <v>45</v>
      </c>
      <c r="F1983" s="62" t="s">
        <v>121</v>
      </c>
      <c r="G1983" s="62" t="s">
        <v>83</v>
      </c>
      <c r="H1983" s="62" t="s">
        <v>83</v>
      </c>
      <c r="I1983" s="62" t="s">
        <v>83</v>
      </c>
      <c r="J1983" s="63" t="s">
        <v>83</v>
      </c>
      <c r="K1983" s="62" t="s">
        <v>293</v>
      </c>
      <c r="L1983" s="63" t="s">
        <v>293</v>
      </c>
      <c r="M1983" s="63" t="s">
        <v>293</v>
      </c>
      <c r="N1983" s="63" t="s">
        <v>83</v>
      </c>
      <c r="O1983" s="63" t="s">
        <v>83</v>
      </c>
      <c r="P1983" s="63" t="s">
        <v>83</v>
      </c>
      <c r="Q1983" s="64"/>
      <c r="R1983" s="60">
        <f>AVERAGE(E1982:J1982)</f>
        <v>36</v>
      </c>
      <c r="S1983" s="61" t="s">
        <v>46</v>
      </c>
    </row>
    <row r="1984" spans="1:19" s="185" customFormat="1" ht="11.1" customHeight="1" x14ac:dyDescent="0.25">
      <c r="A1984" s="59"/>
      <c r="B1984" s="189"/>
      <c r="C1984" s="189"/>
      <c r="D1984" s="59"/>
      <c r="E1984" s="82"/>
      <c r="F1984" s="82"/>
      <c r="G1984" s="82"/>
      <c r="H1984" s="82"/>
      <c r="I1984" s="82"/>
      <c r="J1984" s="83"/>
      <c r="K1984" s="82"/>
      <c r="L1984" s="83"/>
      <c r="M1984" s="83"/>
      <c r="N1984" s="83"/>
      <c r="O1984" s="83"/>
      <c r="P1984" s="83"/>
      <c r="Q1984" s="81"/>
      <c r="R1984" s="65"/>
      <c r="S1984" s="85"/>
    </row>
    <row r="1985" spans="1:19" s="188" customFormat="1" ht="11.1" customHeight="1" x14ac:dyDescent="0.25">
      <c r="A1985" s="59"/>
      <c r="B1985" s="225" t="s">
        <v>465</v>
      </c>
      <c r="C1985" s="226"/>
      <c r="D1985" s="56" t="s">
        <v>28</v>
      </c>
      <c r="E1985" s="57" t="s">
        <v>466</v>
      </c>
      <c r="F1985" s="57" t="s">
        <v>467</v>
      </c>
      <c r="G1985" s="57" t="s">
        <v>468</v>
      </c>
      <c r="H1985" s="57" t="s">
        <v>469</v>
      </c>
      <c r="I1985" s="57" t="s">
        <v>470</v>
      </c>
      <c r="J1985" s="57" t="s">
        <v>471</v>
      </c>
      <c r="K1985" s="57" t="s">
        <v>472</v>
      </c>
      <c r="L1985" s="57" t="s">
        <v>473</v>
      </c>
      <c r="M1985" s="57" t="s">
        <v>474</v>
      </c>
      <c r="N1985" s="57" t="s">
        <v>475</v>
      </c>
      <c r="O1985" s="57" t="s">
        <v>476</v>
      </c>
      <c r="P1985" s="57" t="s">
        <v>477</v>
      </c>
      <c r="Q1985" s="15"/>
      <c r="R1985" s="150" t="s">
        <v>41</v>
      </c>
      <c r="S1985" s="61"/>
    </row>
    <row r="1986" spans="1:19" s="188" customFormat="1" ht="11.1" customHeight="1" x14ac:dyDescent="0.25">
      <c r="A1986" s="59"/>
      <c r="B1986" s="227"/>
      <c r="C1986" s="228"/>
      <c r="D1986" s="56" t="s">
        <v>42</v>
      </c>
      <c r="E1986" s="60"/>
      <c r="F1986" s="60"/>
      <c r="G1986" s="60">
        <v>40</v>
      </c>
      <c r="H1986" s="60">
        <v>40</v>
      </c>
      <c r="I1986" s="60">
        <v>50</v>
      </c>
      <c r="J1986" s="60">
        <v>80</v>
      </c>
      <c r="K1986" s="60">
        <v>50</v>
      </c>
      <c r="L1986" s="60">
        <v>50</v>
      </c>
      <c r="M1986" s="60">
        <v>40</v>
      </c>
      <c r="N1986" s="60">
        <v>40</v>
      </c>
      <c r="O1986" s="60">
        <v>50</v>
      </c>
      <c r="P1986" s="60">
        <v>50</v>
      </c>
      <c r="Q1986" s="15"/>
      <c r="R1986" s="60">
        <f>AVERAGE(E1986:P1986)</f>
        <v>49</v>
      </c>
      <c r="S1986" s="61" t="s">
        <v>43</v>
      </c>
    </row>
    <row r="1987" spans="1:19" s="188" customFormat="1" ht="11.1" customHeight="1" x14ac:dyDescent="0.25">
      <c r="A1987" s="59"/>
      <c r="B1987" s="229"/>
      <c r="C1987" s="230"/>
      <c r="D1987" s="56" t="s">
        <v>44</v>
      </c>
      <c r="E1987" s="62" t="s">
        <v>45</v>
      </c>
      <c r="F1987" s="62" t="s">
        <v>45</v>
      </c>
      <c r="G1987" s="62" t="s">
        <v>83</v>
      </c>
      <c r="H1987" s="62" t="s">
        <v>293</v>
      </c>
      <c r="I1987" s="62" t="s">
        <v>83</v>
      </c>
      <c r="J1987" s="63" t="s">
        <v>83</v>
      </c>
      <c r="K1987" s="62" t="s">
        <v>293</v>
      </c>
      <c r="L1987" s="63" t="s">
        <v>83</v>
      </c>
      <c r="M1987" s="63" t="s">
        <v>83</v>
      </c>
      <c r="N1987" s="63" t="s">
        <v>121</v>
      </c>
      <c r="O1987" s="63" t="s">
        <v>83</v>
      </c>
      <c r="P1987" s="63" t="s">
        <v>485</v>
      </c>
      <c r="Q1987" s="64"/>
      <c r="R1987" s="60">
        <f>AVERAGE(E1986:J1986)</f>
        <v>52.5</v>
      </c>
      <c r="S1987" s="61" t="s">
        <v>46</v>
      </c>
    </row>
    <row r="1988" spans="1:19" s="185" customFormat="1" ht="11.1" customHeight="1" x14ac:dyDescent="0.25">
      <c r="A1988" s="59"/>
      <c r="B1988" s="184"/>
      <c r="C1988" s="184"/>
      <c r="D1988" s="59"/>
      <c r="E1988" s="82"/>
      <c r="F1988" s="82"/>
      <c r="G1988" s="82"/>
      <c r="H1988" s="82"/>
      <c r="I1988" s="82"/>
      <c r="J1988" s="83"/>
      <c r="K1988" s="82"/>
      <c r="L1988" s="82"/>
      <c r="M1988" s="82"/>
      <c r="N1988" s="82"/>
      <c r="O1988" s="82"/>
      <c r="P1988" s="82"/>
      <c r="Q1988" s="81"/>
      <c r="R1988" s="65"/>
      <c r="S1988" s="85"/>
    </row>
    <row r="1990" spans="1:19" ht="20.100000000000001" customHeight="1" x14ac:dyDescent="0.25">
      <c r="A1990" s="198" t="s">
        <v>158</v>
      </c>
      <c r="B1990" s="198"/>
      <c r="C1990" s="198"/>
      <c r="D1990" s="153"/>
      <c r="E1990" s="153"/>
      <c r="F1990" s="153"/>
      <c r="H1990" s="153"/>
      <c r="I1990" s="153"/>
      <c r="J1990" s="153"/>
      <c r="K1990" s="153"/>
      <c r="N1990" s="153"/>
      <c r="O1990" s="153"/>
      <c r="P1990" s="153"/>
      <c r="Q1990" s="153"/>
      <c r="R1990" s="153"/>
      <c r="S1990" s="153"/>
    </row>
    <row r="1991" spans="1:19" ht="15" customHeight="1" x14ac:dyDescent="0.25">
      <c r="A1991" s="215"/>
      <c r="B1991" s="215"/>
      <c r="C1991" s="153"/>
      <c r="D1991" s="14" t="s">
        <v>26</v>
      </c>
      <c r="E1991" s="153"/>
      <c r="F1991" s="153"/>
      <c r="H1991" s="153"/>
      <c r="I1991" s="153"/>
      <c r="J1991" s="153"/>
      <c r="K1991" s="153"/>
      <c r="N1991" s="153"/>
      <c r="O1991" s="153"/>
      <c r="P1991" s="153"/>
      <c r="Q1991" s="153"/>
      <c r="R1991" s="153"/>
      <c r="S1991" s="153"/>
    </row>
    <row r="1992" spans="1:19" ht="11.1" customHeight="1" x14ac:dyDescent="0.25">
      <c r="A1992" s="153"/>
      <c r="B1992" s="153"/>
      <c r="C1992" s="153"/>
      <c r="D1992" s="153"/>
      <c r="E1992" s="153"/>
      <c r="F1992" s="153"/>
      <c r="H1992" s="153"/>
      <c r="I1992" s="153"/>
      <c r="J1992" s="153"/>
      <c r="K1992" s="153"/>
      <c r="N1992" s="153"/>
      <c r="O1992" s="153"/>
      <c r="P1992" s="153"/>
      <c r="Q1992" s="153"/>
      <c r="R1992" s="153"/>
      <c r="S1992" s="153"/>
    </row>
    <row r="1993" spans="1:19" ht="11.1" customHeight="1" x14ac:dyDescent="0.25">
      <c r="A1993" s="55"/>
      <c r="B1993" s="225" t="s">
        <v>116</v>
      </c>
      <c r="C1993" s="226"/>
      <c r="D1993" s="56" t="s">
        <v>28</v>
      </c>
      <c r="E1993" s="57" t="s">
        <v>29</v>
      </c>
      <c r="F1993" s="57" t="s">
        <v>30</v>
      </c>
      <c r="G1993" s="57" t="s">
        <v>31</v>
      </c>
      <c r="H1993" s="57" t="s">
        <v>32</v>
      </c>
      <c r="I1993" s="57" t="s">
        <v>33</v>
      </c>
      <c r="J1993" s="57" t="s">
        <v>34</v>
      </c>
      <c r="K1993" s="57" t="s">
        <v>35</v>
      </c>
      <c r="L1993" s="57" t="s">
        <v>36</v>
      </c>
      <c r="M1993" s="57" t="s">
        <v>37</v>
      </c>
      <c r="N1993" s="57" t="s">
        <v>38</v>
      </c>
      <c r="O1993" s="57" t="s">
        <v>39</v>
      </c>
      <c r="P1993" s="57" t="s">
        <v>40</v>
      </c>
      <c r="Q1993" s="15"/>
      <c r="R1993" s="57" t="s">
        <v>41</v>
      </c>
      <c r="S1993" s="58"/>
    </row>
    <row r="1994" spans="1:19" ht="11.1" customHeight="1" x14ac:dyDescent="0.25">
      <c r="A1994" s="59"/>
      <c r="B1994" s="227"/>
      <c r="C1994" s="228"/>
      <c r="D1994" s="56" t="s">
        <v>42</v>
      </c>
      <c r="E1994" s="60"/>
      <c r="F1994" s="60"/>
      <c r="G1994" s="60">
        <v>65</v>
      </c>
      <c r="H1994" s="60">
        <v>50</v>
      </c>
      <c r="I1994" s="60">
        <v>30</v>
      </c>
      <c r="J1994" s="60">
        <v>30</v>
      </c>
      <c r="K1994" s="60">
        <v>40</v>
      </c>
      <c r="L1994" s="60">
        <v>50</v>
      </c>
      <c r="M1994" s="60">
        <v>40</v>
      </c>
      <c r="N1994" s="60">
        <v>50</v>
      </c>
      <c r="O1994" s="60">
        <v>50</v>
      </c>
      <c r="P1994" s="60">
        <v>60</v>
      </c>
      <c r="Q1994" s="15"/>
      <c r="R1994" s="60">
        <f>AVERAGE(E1994:P1994)</f>
        <v>46.5</v>
      </c>
      <c r="S1994" s="61" t="s">
        <v>43</v>
      </c>
    </row>
    <row r="1995" spans="1:19" ht="11.1" customHeight="1" x14ac:dyDescent="0.25">
      <c r="A1995" s="59"/>
      <c r="B1995" s="229"/>
      <c r="C1995" s="230"/>
      <c r="D1995" s="56" t="s">
        <v>44</v>
      </c>
      <c r="E1995" s="62"/>
      <c r="F1995" s="62"/>
      <c r="G1995" s="62"/>
      <c r="H1995" s="62"/>
      <c r="I1995" s="62"/>
      <c r="J1995" s="63"/>
      <c r="K1995" s="63"/>
      <c r="L1995" s="63"/>
      <c r="M1995" s="63"/>
      <c r="N1995" s="63"/>
      <c r="O1995" s="63"/>
      <c r="P1995" s="63"/>
      <c r="Q1995" s="64"/>
      <c r="R1995" s="60">
        <f>AVERAGE(E1994:J1994)</f>
        <v>43.75</v>
      </c>
      <c r="S1995" s="61" t="s">
        <v>46</v>
      </c>
    </row>
    <row r="1996" spans="1:19" ht="11.1" customHeight="1" x14ac:dyDescent="0.25">
      <c r="A1996" s="59"/>
      <c r="B1996" s="59"/>
      <c r="C1996" s="59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15"/>
      <c r="P1996" s="15"/>
      <c r="Q1996" s="15"/>
      <c r="R1996" s="15"/>
      <c r="S1996" s="54"/>
    </row>
    <row r="1997" spans="1:19" ht="11.1" customHeight="1" x14ac:dyDescent="0.25">
      <c r="A1997" s="55"/>
      <c r="B1997" s="225" t="s">
        <v>117</v>
      </c>
      <c r="C1997" s="226"/>
      <c r="D1997" s="56" t="s">
        <v>28</v>
      </c>
      <c r="E1997" s="57" t="s">
        <v>47</v>
      </c>
      <c r="F1997" s="57" t="s">
        <v>48</v>
      </c>
      <c r="G1997" s="57" t="s">
        <v>49</v>
      </c>
      <c r="H1997" s="57" t="s">
        <v>50</v>
      </c>
      <c r="I1997" s="57" t="s">
        <v>51</v>
      </c>
      <c r="J1997" s="57" t="s">
        <v>52</v>
      </c>
      <c r="K1997" s="57" t="s">
        <v>53</v>
      </c>
      <c r="L1997" s="57" t="s">
        <v>54</v>
      </c>
      <c r="M1997" s="57" t="s">
        <v>55</v>
      </c>
      <c r="N1997" s="57" t="s">
        <v>56</v>
      </c>
      <c r="O1997" s="57" t="s">
        <v>57</v>
      </c>
      <c r="P1997" s="57" t="s">
        <v>58</v>
      </c>
      <c r="Q1997" s="15"/>
      <c r="R1997" s="57" t="s">
        <v>41</v>
      </c>
      <c r="S1997" s="58"/>
    </row>
    <row r="1998" spans="1:19" ht="11.1" customHeight="1" x14ac:dyDescent="0.25">
      <c r="A1998" s="59"/>
      <c r="B1998" s="227"/>
      <c r="C1998" s="228"/>
      <c r="D1998" s="56" t="s">
        <v>42</v>
      </c>
      <c r="E1998" s="60">
        <v>60</v>
      </c>
      <c r="F1998" s="60">
        <v>65</v>
      </c>
      <c r="G1998" s="60">
        <v>40</v>
      </c>
      <c r="H1998" s="60">
        <v>45</v>
      </c>
      <c r="I1998" s="60">
        <v>30</v>
      </c>
      <c r="J1998" s="60">
        <v>30</v>
      </c>
      <c r="K1998" s="60">
        <v>30</v>
      </c>
      <c r="L1998" s="60">
        <v>25</v>
      </c>
      <c r="M1998" s="60">
        <v>20</v>
      </c>
      <c r="N1998" s="60">
        <v>20</v>
      </c>
      <c r="O1998" s="60">
        <v>30</v>
      </c>
      <c r="P1998" s="60"/>
      <c r="Q1998" s="15"/>
      <c r="R1998" s="60">
        <f>AVERAGE(E1998:P1998)</f>
        <v>35.909090909090907</v>
      </c>
      <c r="S1998" s="61" t="s">
        <v>43</v>
      </c>
    </row>
    <row r="1999" spans="1:19" ht="11.1" customHeight="1" x14ac:dyDescent="0.25">
      <c r="A1999" s="59"/>
      <c r="B1999" s="229"/>
      <c r="C1999" s="230"/>
      <c r="D1999" s="56" t="s">
        <v>44</v>
      </c>
      <c r="E1999" s="62"/>
      <c r="F1999" s="62"/>
      <c r="G1999" s="62"/>
      <c r="H1999" s="62"/>
      <c r="I1999" s="62"/>
      <c r="J1999" s="63"/>
      <c r="K1999" s="63"/>
      <c r="L1999" s="63"/>
      <c r="M1999" s="63"/>
      <c r="N1999" s="63"/>
      <c r="O1999" s="63"/>
      <c r="P1999" s="63" t="s">
        <v>45</v>
      </c>
      <c r="Q1999" s="64"/>
      <c r="R1999" s="60">
        <f>AVERAGE(E1998:J1998)</f>
        <v>45</v>
      </c>
      <c r="S1999" s="61" t="s">
        <v>46</v>
      </c>
    </row>
    <row r="2000" spans="1:19" ht="11.1" customHeight="1" x14ac:dyDescent="0.25">
      <c r="A2000" s="59"/>
      <c r="B2000" s="52"/>
      <c r="C2000" s="15"/>
      <c r="D2000" s="66"/>
      <c r="E2000" s="66"/>
      <c r="F2000" s="66"/>
      <c r="G2000" s="61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54"/>
    </row>
    <row r="2001" spans="1:19" ht="11.1" customHeight="1" x14ac:dyDescent="0.25">
      <c r="A2001" s="55"/>
      <c r="B2001" s="225" t="s">
        <v>118</v>
      </c>
      <c r="C2001" s="226"/>
      <c r="D2001" s="56" t="s">
        <v>28</v>
      </c>
      <c r="E2001" s="57" t="s">
        <v>60</v>
      </c>
      <c r="F2001" s="57" t="s">
        <v>61</v>
      </c>
      <c r="G2001" s="57" t="s">
        <v>62</v>
      </c>
      <c r="H2001" s="57" t="s">
        <v>63</v>
      </c>
      <c r="I2001" s="57" t="s">
        <v>64</v>
      </c>
      <c r="J2001" s="57" t="s">
        <v>65</v>
      </c>
      <c r="K2001" s="57" t="s">
        <v>66</v>
      </c>
      <c r="L2001" s="57" t="s">
        <v>67</v>
      </c>
      <c r="M2001" s="57" t="s">
        <v>68</v>
      </c>
      <c r="N2001" s="57" t="s">
        <v>56</v>
      </c>
      <c r="O2001" s="57" t="s">
        <v>69</v>
      </c>
      <c r="P2001" s="57" t="s">
        <v>70</v>
      </c>
      <c r="Q2001" s="15"/>
      <c r="R2001" s="57" t="s">
        <v>41</v>
      </c>
      <c r="S2001" s="58"/>
    </row>
    <row r="2002" spans="1:19" ht="11.1" customHeight="1" x14ac:dyDescent="0.25">
      <c r="A2002" s="59"/>
      <c r="B2002" s="227"/>
      <c r="C2002" s="228"/>
      <c r="D2002" s="56" t="s">
        <v>42</v>
      </c>
      <c r="E2002" s="60">
        <v>10</v>
      </c>
      <c r="F2002" s="60">
        <v>90</v>
      </c>
      <c r="G2002" s="60">
        <v>30</v>
      </c>
      <c r="H2002" s="60">
        <v>10</v>
      </c>
      <c r="I2002" s="60">
        <v>25</v>
      </c>
      <c r="J2002" s="60">
        <v>20</v>
      </c>
      <c r="K2002" s="60">
        <v>15</v>
      </c>
      <c r="L2002" s="60">
        <v>10</v>
      </c>
      <c r="M2002" s="60">
        <v>20</v>
      </c>
      <c r="N2002" s="60">
        <v>25</v>
      </c>
      <c r="O2002" s="60">
        <v>10</v>
      </c>
      <c r="P2002" s="60"/>
      <c r="Q2002" s="15"/>
      <c r="R2002" s="60">
        <f>AVERAGE(E2002:P2002)</f>
        <v>24.09090909090909</v>
      </c>
      <c r="S2002" s="61" t="s">
        <v>43</v>
      </c>
    </row>
    <row r="2003" spans="1:19" ht="11.1" customHeight="1" x14ac:dyDescent="0.25">
      <c r="A2003" s="59"/>
      <c r="B2003" s="229"/>
      <c r="C2003" s="230"/>
      <c r="D2003" s="56" t="s">
        <v>44</v>
      </c>
      <c r="E2003" s="62"/>
      <c r="F2003" s="62"/>
      <c r="G2003" s="62"/>
      <c r="H2003" s="62"/>
      <c r="I2003" s="62"/>
      <c r="J2003" s="63"/>
      <c r="K2003" s="63"/>
      <c r="L2003" s="63"/>
      <c r="M2003" s="63"/>
      <c r="N2003" s="63"/>
      <c r="O2003" s="63"/>
      <c r="P2003" s="63" t="s">
        <v>45</v>
      </c>
      <c r="Q2003" s="64"/>
      <c r="R2003" s="60">
        <f>AVERAGE(E2002:J2002)</f>
        <v>30.833333333333332</v>
      </c>
      <c r="S2003" s="61" t="s">
        <v>46</v>
      </c>
    </row>
    <row r="2004" spans="1:19" ht="11.1" customHeight="1" x14ac:dyDescent="0.25">
      <c r="A2004" s="59"/>
      <c r="B2004" s="55"/>
      <c r="C2004" s="59"/>
      <c r="D2004" s="59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59"/>
      <c r="R2004" s="59"/>
      <c r="S2004" s="59"/>
    </row>
    <row r="2005" spans="1:19" ht="11.1" customHeight="1" x14ac:dyDescent="0.25">
      <c r="A2005" s="55"/>
      <c r="B2005" s="225" t="s">
        <v>119</v>
      </c>
      <c r="C2005" s="226"/>
      <c r="D2005" s="56" t="s">
        <v>28</v>
      </c>
      <c r="E2005" s="57" t="s">
        <v>71</v>
      </c>
      <c r="F2005" s="57" t="s">
        <v>72</v>
      </c>
      <c r="G2005" s="57" t="s">
        <v>73</v>
      </c>
      <c r="H2005" s="57" t="s">
        <v>74</v>
      </c>
      <c r="I2005" s="57" t="s">
        <v>75</v>
      </c>
      <c r="J2005" s="57" t="s">
        <v>76</v>
      </c>
      <c r="K2005" s="57" t="s">
        <v>77</v>
      </c>
      <c r="L2005" s="57" t="s">
        <v>78</v>
      </c>
      <c r="M2005" s="57" t="s">
        <v>79</v>
      </c>
      <c r="N2005" s="57" t="s">
        <v>80</v>
      </c>
      <c r="O2005" s="57" t="s">
        <v>81</v>
      </c>
      <c r="P2005" s="57" t="s">
        <v>82</v>
      </c>
      <c r="Q2005" s="15"/>
      <c r="R2005" s="57" t="s">
        <v>41</v>
      </c>
      <c r="S2005" s="58"/>
    </row>
    <row r="2006" spans="1:19" ht="11.1" customHeight="1" x14ac:dyDescent="0.25">
      <c r="A2006" s="59"/>
      <c r="B2006" s="227"/>
      <c r="C2006" s="228"/>
      <c r="D2006" s="56" t="s">
        <v>42</v>
      </c>
      <c r="E2006" s="60"/>
      <c r="F2006" s="60"/>
      <c r="G2006" s="60">
        <v>20</v>
      </c>
      <c r="H2006" s="60">
        <v>40</v>
      </c>
      <c r="I2006" s="60">
        <v>50</v>
      </c>
      <c r="J2006" s="60">
        <v>65</v>
      </c>
      <c r="K2006" s="60">
        <v>40</v>
      </c>
      <c r="L2006" s="60">
        <v>35</v>
      </c>
      <c r="M2006" s="60">
        <v>30</v>
      </c>
      <c r="N2006" s="60">
        <v>50</v>
      </c>
      <c r="O2006" s="60">
        <v>50</v>
      </c>
      <c r="P2006" s="60">
        <v>40</v>
      </c>
      <c r="Q2006" s="15"/>
      <c r="R2006" s="60">
        <f>AVERAGE(E2006:P2006)</f>
        <v>42</v>
      </c>
      <c r="S2006" s="61" t="s">
        <v>43</v>
      </c>
    </row>
    <row r="2007" spans="1:19" ht="11.1" customHeight="1" x14ac:dyDescent="0.25">
      <c r="A2007" s="59"/>
      <c r="B2007" s="229"/>
      <c r="C2007" s="230"/>
      <c r="D2007" s="56" t="s">
        <v>44</v>
      </c>
      <c r="E2007" s="63" t="s">
        <v>45</v>
      </c>
      <c r="F2007" s="63" t="s">
        <v>45</v>
      </c>
      <c r="G2007" s="62"/>
      <c r="H2007" s="62"/>
      <c r="I2007" s="62"/>
      <c r="J2007" s="63" t="s">
        <v>16</v>
      </c>
      <c r="K2007" s="63" t="s">
        <v>16</v>
      </c>
      <c r="L2007" s="63" t="s">
        <v>16</v>
      </c>
      <c r="M2007" s="63" t="s">
        <v>16</v>
      </c>
      <c r="N2007" s="63" t="s">
        <v>98</v>
      </c>
      <c r="O2007" s="63" t="s">
        <v>16</v>
      </c>
      <c r="P2007" s="63" t="s">
        <v>16</v>
      </c>
      <c r="Q2007" s="64"/>
      <c r="R2007" s="60">
        <f>AVERAGE(E2006:J2006)</f>
        <v>43.75</v>
      </c>
      <c r="S2007" s="61" t="s">
        <v>46</v>
      </c>
    </row>
    <row r="2008" spans="1:19" ht="11.1" customHeight="1" x14ac:dyDescent="0.25">
      <c r="A2008" s="59"/>
      <c r="B2008" s="55"/>
      <c r="C2008" s="59"/>
      <c r="D2008" s="59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59"/>
      <c r="R2008" s="59"/>
      <c r="S2008" s="59"/>
    </row>
    <row r="2009" spans="1:19" ht="11.1" customHeight="1" x14ac:dyDescent="0.25">
      <c r="A2009" s="55"/>
      <c r="B2009" s="225" t="s">
        <v>122</v>
      </c>
      <c r="C2009" s="226"/>
      <c r="D2009" s="56" t="s">
        <v>28</v>
      </c>
      <c r="E2009" s="57" t="s">
        <v>85</v>
      </c>
      <c r="F2009" s="57" t="s">
        <v>86</v>
      </c>
      <c r="G2009" s="57" t="s">
        <v>87</v>
      </c>
      <c r="H2009" s="57" t="s">
        <v>88</v>
      </c>
      <c r="I2009" s="57" t="s">
        <v>89</v>
      </c>
      <c r="J2009" s="57" t="s">
        <v>90</v>
      </c>
      <c r="K2009" s="57" t="s">
        <v>91</v>
      </c>
      <c r="L2009" s="57" t="s">
        <v>92</v>
      </c>
      <c r="M2009" s="57" t="s">
        <v>93</v>
      </c>
      <c r="N2009" s="57" t="s">
        <v>94</v>
      </c>
      <c r="O2009" s="57" t="s">
        <v>95</v>
      </c>
      <c r="P2009" s="57" t="s">
        <v>96</v>
      </c>
      <c r="Q2009" s="15"/>
      <c r="R2009" s="57" t="s">
        <v>41</v>
      </c>
      <c r="S2009" s="58"/>
    </row>
    <row r="2010" spans="1:19" ht="11.1" customHeight="1" x14ac:dyDescent="0.25">
      <c r="A2010" s="59"/>
      <c r="B2010" s="227"/>
      <c r="C2010" s="228"/>
      <c r="D2010" s="56" t="s">
        <v>42</v>
      </c>
      <c r="E2010" s="60"/>
      <c r="F2010" s="60"/>
      <c r="G2010" s="60">
        <v>20</v>
      </c>
      <c r="H2010" s="60">
        <v>30</v>
      </c>
      <c r="I2010" s="60">
        <v>100</v>
      </c>
      <c r="J2010" s="60">
        <v>30</v>
      </c>
      <c r="K2010" s="60">
        <v>50</v>
      </c>
      <c r="L2010" s="60">
        <v>20</v>
      </c>
      <c r="M2010" s="60">
        <v>30</v>
      </c>
      <c r="N2010" s="60">
        <v>100</v>
      </c>
      <c r="O2010" s="60">
        <v>70</v>
      </c>
      <c r="P2010" s="60">
        <v>100</v>
      </c>
      <c r="Q2010" s="15"/>
      <c r="R2010" s="60">
        <f>AVERAGE(E2010:P2010)</f>
        <v>55</v>
      </c>
      <c r="S2010" s="61" t="s">
        <v>43</v>
      </c>
    </row>
    <row r="2011" spans="1:19" ht="11.1" customHeight="1" x14ac:dyDescent="0.25">
      <c r="A2011" s="59"/>
      <c r="B2011" s="229"/>
      <c r="C2011" s="230"/>
      <c r="D2011" s="56" t="s">
        <v>44</v>
      </c>
      <c r="E2011" s="63" t="s">
        <v>45</v>
      </c>
      <c r="F2011" s="63" t="s">
        <v>45</v>
      </c>
      <c r="G2011" s="62" t="s">
        <v>98</v>
      </c>
      <c r="H2011" s="62" t="s">
        <v>170</v>
      </c>
      <c r="I2011" s="62" t="s">
        <v>177</v>
      </c>
      <c r="J2011" s="63" t="s">
        <v>98</v>
      </c>
      <c r="K2011" s="63" t="s">
        <v>83</v>
      </c>
      <c r="L2011" s="63" t="s">
        <v>83</v>
      </c>
      <c r="M2011" s="63" t="s">
        <v>83</v>
      </c>
      <c r="N2011" s="63" t="s">
        <v>171</v>
      </c>
      <c r="O2011" s="63" t="s">
        <v>149</v>
      </c>
      <c r="P2011" s="63" t="s">
        <v>177</v>
      </c>
      <c r="Q2011" s="64"/>
      <c r="R2011" s="60">
        <f>AVERAGE(E2010:J2010)</f>
        <v>45</v>
      </c>
      <c r="S2011" s="61" t="s">
        <v>46</v>
      </c>
    </row>
    <row r="2012" spans="1:19" ht="11.1" customHeight="1" x14ac:dyDescent="0.25">
      <c r="A2012" s="59"/>
      <c r="B2012" s="15"/>
      <c r="C2012" s="15"/>
      <c r="D2012" s="15"/>
      <c r="E2012" s="15"/>
      <c r="F2012" s="15"/>
      <c r="G2012" s="161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</row>
    <row r="2013" spans="1:19" ht="11.1" customHeight="1" x14ac:dyDescent="0.25">
      <c r="A2013" s="55"/>
      <c r="B2013" s="225" t="s">
        <v>128</v>
      </c>
      <c r="C2013" s="226"/>
      <c r="D2013" s="56" t="s">
        <v>28</v>
      </c>
      <c r="E2013" s="57" t="s">
        <v>124</v>
      </c>
      <c r="F2013" s="57" t="s">
        <v>125</v>
      </c>
      <c r="G2013" s="57" t="s">
        <v>126</v>
      </c>
      <c r="H2013" s="57" t="s">
        <v>127</v>
      </c>
      <c r="I2013" s="57" t="s">
        <v>129</v>
      </c>
      <c r="J2013" s="57" t="s">
        <v>130</v>
      </c>
      <c r="K2013" s="57" t="s">
        <v>131</v>
      </c>
      <c r="L2013" s="57" t="s">
        <v>132</v>
      </c>
      <c r="M2013" s="57" t="s">
        <v>133</v>
      </c>
      <c r="N2013" s="57" t="s">
        <v>134</v>
      </c>
      <c r="O2013" s="57" t="s">
        <v>135</v>
      </c>
      <c r="P2013" s="57" t="s">
        <v>136</v>
      </c>
      <c r="Q2013" s="15"/>
      <c r="R2013" s="57" t="s">
        <v>41</v>
      </c>
      <c r="S2013" s="58"/>
    </row>
    <row r="2014" spans="1:19" ht="11.1" customHeight="1" x14ac:dyDescent="0.25">
      <c r="A2014" s="59"/>
      <c r="B2014" s="227"/>
      <c r="C2014" s="228"/>
      <c r="D2014" s="56" t="s">
        <v>42</v>
      </c>
      <c r="E2014" s="60"/>
      <c r="F2014" s="60"/>
      <c r="G2014" s="60">
        <v>100</v>
      </c>
      <c r="H2014" s="60">
        <v>50</v>
      </c>
      <c r="I2014" s="60">
        <v>45</v>
      </c>
      <c r="J2014" s="60">
        <v>40</v>
      </c>
      <c r="K2014" s="60">
        <v>45</v>
      </c>
      <c r="L2014" s="60">
        <v>40</v>
      </c>
      <c r="M2014" s="60">
        <v>30</v>
      </c>
      <c r="N2014" s="60">
        <v>50</v>
      </c>
      <c r="O2014" s="60">
        <v>50</v>
      </c>
      <c r="P2014" s="60">
        <v>50</v>
      </c>
      <c r="Q2014" s="15"/>
      <c r="R2014" s="60">
        <f>AVERAGE(E2014:P2014)</f>
        <v>50</v>
      </c>
      <c r="S2014" s="61" t="s">
        <v>43</v>
      </c>
    </row>
    <row r="2015" spans="1:19" ht="11.1" customHeight="1" x14ac:dyDescent="0.25">
      <c r="A2015" s="59"/>
      <c r="B2015" s="229"/>
      <c r="C2015" s="230"/>
      <c r="D2015" s="56" t="s">
        <v>44</v>
      </c>
      <c r="E2015" s="63" t="s">
        <v>45</v>
      </c>
      <c r="F2015" s="63" t="s">
        <v>45</v>
      </c>
      <c r="G2015" s="62" t="s">
        <v>157</v>
      </c>
      <c r="H2015" s="62" t="s">
        <v>171</v>
      </c>
      <c r="I2015" s="63" t="s">
        <v>171</v>
      </c>
      <c r="J2015" s="63" t="s">
        <v>171</v>
      </c>
      <c r="K2015" s="62" t="s">
        <v>83</v>
      </c>
      <c r="L2015" s="62" t="s">
        <v>83</v>
      </c>
      <c r="M2015" s="62" t="s">
        <v>383</v>
      </c>
      <c r="N2015" s="63" t="s">
        <v>83</v>
      </c>
      <c r="O2015" s="63" t="s">
        <v>121</v>
      </c>
      <c r="P2015" s="63" t="s">
        <v>83</v>
      </c>
      <c r="Q2015" s="64"/>
      <c r="R2015" s="60">
        <f>AVERAGE(E2014:J2014)</f>
        <v>58.75</v>
      </c>
      <c r="S2015" s="61" t="s">
        <v>46</v>
      </c>
    </row>
    <row r="2016" spans="1:19" ht="11.1" customHeight="1" x14ac:dyDescent="0.25">
      <c r="A2016" s="59"/>
      <c r="B2016" s="15"/>
      <c r="C2016" s="15"/>
      <c r="D2016" s="15"/>
      <c r="E2016" s="15"/>
      <c r="F2016" s="15"/>
      <c r="G2016" s="161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</row>
    <row r="2017" spans="1:19" ht="11.1" customHeight="1" x14ac:dyDescent="0.25">
      <c r="A2017" s="55"/>
      <c r="B2017" s="225" t="s">
        <v>295</v>
      </c>
      <c r="C2017" s="226"/>
      <c r="D2017" s="56" t="s">
        <v>28</v>
      </c>
      <c r="E2017" s="57" t="s">
        <v>296</v>
      </c>
      <c r="F2017" s="57" t="s">
        <v>297</v>
      </c>
      <c r="G2017" s="57" t="s">
        <v>298</v>
      </c>
      <c r="H2017" s="57" t="s">
        <v>299</v>
      </c>
      <c r="I2017" s="57" t="s">
        <v>300</v>
      </c>
      <c r="J2017" s="57" t="s">
        <v>301</v>
      </c>
      <c r="K2017" s="57" t="s">
        <v>302</v>
      </c>
      <c r="L2017" s="57" t="s">
        <v>303</v>
      </c>
      <c r="M2017" s="57" t="s">
        <v>304</v>
      </c>
      <c r="N2017" s="57" t="s">
        <v>305</v>
      </c>
      <c r="O2017" s="57" t="s">
        <v>306</v>
      </c>
      <c r="P2017" s="57" t="s">
        <v>307</v>
      </c>
      <c r="Q2017" s="15"/>
      <c r="R2017" s="57" t="s">
        <v>41</v>
      </c>
      <c r="S2017" s="58"/>
    </row>
    <row r="2018" spans="1:19" ht="11.1" customHeight="1" x14ac:dyDescent="0.25">
      <c r="A2018" s="59"/>
      <c r="B2018" s="227"/>
      <c r="C2018" s="228"/>
      <c r="D2018" s="56" t="s">
        <v>42</v>
      </c>
      <c r="E2018" s="60"/>
      <c r="F2018" s="60">
        <v>60</v>
      </c>
      <c r="G2018" s="60">
        <v>50</v>
      </c>
      <c r="H2018" s="60">
        <v>40</v>
      </c>
      <c r="I2018" s="60">
        <v>30</v>
      </c>
      <c r="J2018" s="60">
        <v>30</v>
      </c>
      <c r="K2018" s="60">
        <v>50</v>
      </c>
      <c r="L2018" s="60">
        <v>30</v>
      </c>
      <c r="M2018" s="60">
        <v>60</v>
      </c>
      <c r="N2018" s="60">
        <v>60</v>
      </c>
      <c r="O2018" s="60">
        <v>80</v>
      </c>
      <c r="P2018" s="60"/>
      <c r="Q2018" s="15"/>
      <c r="R2018" s="60">
        <f>AVERAGE(E2018:P2018)</f>
        <v>49</v>
      </c>
      <c r="S2018" s="61" t="s">
        <v>43</v>
      </c>
    </row>
    <row r="2019" spans="1:19" ht="11.1" customHeight="1" x14ac:dyDescent="0.25">
      <c r="A2019" s="59"/>
      <c r="B2019" s="229"/>
      <c r="C2019" s="230"/>
      <c r="D2019" s="56" t="s">
        <v>44</v>
      </c>
      <c r="E2019" s="63" t="s">
        <v>45</v>
      </c>
      <c r="F2019" s="62" t="s">
        <v>121</v>
      </c>
      <c r="G2019" s="62" t="s">
        <v>308</v>
      </c>
      <c r="H2019" s="62" t="s">
        <v>83</v>
      </c>
      <c r="I2019" s="62" t="s">
        <v>83</v>
      </c>
      <c r="J2019" s="63" t="s">
        <v>83</v>
      </c>
      <c r="K2019" s="62" t="s">
        <v>83</v>
      </c>
      <c r="L2019" s="62" t="s">
        <v>83</v>
      </c>
      <c r="M2019" s="62" t="s">
        <v>121</v>
      </c>
      <c r="N2019" s="62" t="s">
        <v>83</v>
      </c>
      <c r="O2019" s="62" t="s">
        <v>121</v>
      </c>
      <c r="P2019" s="63" t="s">
        <v>45</v>
      </c>
      <c r="Q2019" s="64"/>
      <c r="R2019" s="60">
        <f>AVERAGE(E2018:J2018)</f>
        <v>42</v>
      </c>
      <c r="S2019" s="61" t="s">
        <v>46</v>
      </c>
    </row>
    <row r="2020" spans="1:19" s="178" customFormat="1" ht="11.1" customHeight="1" x14ac:dyDescent="0.25">
      <c r="A2020" s="59"/>
      <c r="B2020" s="15"/>
      <c r="C2020" s="15"/>
      <c r="D2020" s="15"/>
      <c r="E2020" s="15"/>
      <c r="F2020" s="15"/>
      <c r="G2020" s="161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</row>
    <row r="2021" spans="1:19" s="178" customFormat="1" ht="11.1" customHeight="1" x14ac:dyDescent="0.25">
      <c r="A2021" s="59"/>
      <c r="B2021" s="231" t="s">
        <v>408</v>
      </c>
      <c r="C2021" s="231"/>
      <c r="D2021" s="56" t="s">
        <v>28</v>
      </c>
      <c r="E2021" s="57" t="s">
        <v>411</v>
      </c>
      <c r="F2021" s="57" t="s">
        <v>412</v>
      </c>
      <c r="G2021" s="57" t="s">
        <v>413</v>
      </c>
      <c r="H2021" s="57" t="s">
        <v>414</v>
      </c>
      <c r="I2021" s="57" t="s">
        <v>415</v>
      </c>
      <c r="J2021" s="57" t="s">
        <v>416</v>
      </c>
      <c r="K2021" s="57" t="s">
        <v>417</v>
      </c>
      <c r="L2021" s="57" t="s">
        <v>418</v>
      </c>
      <c r="M2021" s="57" t="s">
        <v>419</v>
      </c>
      <c r="N2021" s="57" t="s">
        <v>420</v>
      </c>
      <c r="O2021" s="57" t="s">
        <v>421</v>
      </c>
      <c r="P2021" s="57" t="s">
        <v>422</v>
      </c>
      <c r="Q2021" s="15"/>
      <c r="R2021" s="150" t="s">
        <v>41</v>
      </c>
      <c r="S2021" s="58"/>
    </row>
    <row r="2022" spans="1:19" s="178" customFormat="1" ht="11.1" customHeight="1" x14ac:dyDescent="0.25">
      <c r="A2022" s="59"/>
      <c r="B2022" s="231"/>
      <c r="C2022" s="231"/>
      <c r="D2022" s="56" t="s">
        <v>42</v>
      </c>
      <c r="E2022" s="60"/>
      <c r="F2022" s="60">
        <v>50</v>
      </c>
      <c r="G2022" s="60">
        <v>50</v>
      </c>
      <c r="H2022" s="60">
        <v>25</v>
      </c>
      <c r="I2022" s="60">
        <v>50</v>
      </c>
      <c r="J2022" s="60">
        <v>30</v>
      </c>
      <c r="K2022" s="60">
        <v>20</v>
      </c>
      <c r="L2022" s="60">
        <v>40</v>
      </c>
      <c r="M2022" s="60">
        <v>30</v>
      </c>
      <c r="N2022" s="60">
        <v>30</v>
      </c>
      <c r="O2022" s="60">
        <v>100</v>
      </c>
      <c r="P2022" s="60">
        <v>120</v>
      </c>
      <c r="Q2022" s="15"/>
      <c r="R2022" s="60">
        <f>AVERAGE(E2022:P2022)</f>
        <v>49.545454545454547</v>
      </c>
      <c r="S2022" s="61" t="s">
        <v>43</v>
      </c>
    </row>
    <row r="2023" spans="1:19" s="178" customFormat="1" ht="11.1" customHeight="1" x14ac:dyDescent="0.25">
      <c r="A2023" s="59"/>
      <c r="B2023" s="231"/>
      <c r="C2023" s="231"/>
      <c r="D2023" s="56" t="s">
        <v>44</v>
      </c>
      <c r="E2023" s="62" t="s">
        <v>45</v>
      </c>
      <c r="F2023" s="62" t="s">
        <v>121</v>
      </c>
      <c r="G2023" s="62" t="s">
        <v>121</v>
      </c>
      <c r="H2023" s="62" t="s">
        <v>427</v>
      </c>
      <c r="I2023" s="62" t="s">
        <v>83</v>
      </c>
      <c r="J2023" s="63" t="s">
        <v>83</v>
      </c>
      <c r="K2023" s="62" t="s">
        <v>83</v>
      </c>
      <c r="L2023" s="62" t="s">
        <v>121</v>
      </c>
      <c r="M2023" s="62" t="s">
        <v>83</v>
      </c>
      <c r="N2023" s="62" t="s">
        <v>83</v>
      </c>
      <c r="O2023" s="62" t="s">
        <v>83</v>
      </c>
      <c r="P2023" s="62" t="s">
        <v>121</v>
      </c>
      <c r="Q2023" s="64"/>
      <c r="R2023" s="60">
        <f>AVERAGE(E2022:J2022)</f>
        <v>41</v>
      </c>
      <c r="S2023" s="61" t="s">
        <v>46</v>
      </c>
    </row>
    <row r="2024" spans="1:19" s="185" customFormat="1" ht="11.1" customHeight="1" x14ac:dyDescent="0.25">
      <c r="A2024" s="59"/>
      <c r="B2024" s="184"/>
      <c r="C2024" s="184"/>
      <c r="D2024" s="59"/>
      <c r="E2024" s="82"/>
      <c r="F2024" s="82"/>
      <c r="G2024" s="82"/>
      <c r="H2024" s="82"/>
      <c r="I2024" s="82"/>
      <c r="J2024" s="83"/>
      <c r="K2024" s="82"/>
      <c r="L2024" s="82"/>
      <c r="M2024" s="82"/>
      <c r="N2024" s="82"/>
      <c r="O2024" s="82"/>
      <c r="P2024" s="82"/>
      <c r="Q2024" s="81"/>
      <c r="R2024" s="65"/>
      <c r="S2024" s="85"/>
    </row>
    <row r="2025" spans="1:19" s="183" customFormat="1" ht="11.1" customHeight="1" x14ac:dyDescent="0.25">
      <c r="A2025" s="59"/>
      <c r="B2025" s="225" t="s">
        <v>446</v>
      </c>
      <c r="C2025" s="226"/>
      <c r="D2025" s="56" t="s">
        <v>28</v>
      </c>
      <c r="E2025" s="57" t="s">
        <v>434</v>
      </c>
      <c r="F2025" s="57" t="s">
        <v>435</v>
      </c>
      <c r="G2025" s="57" t="s">
        <v>436</v>
      </c>
      <c r="H2025" s="57" t="s">
        <v>437</v>
      </c>
      <c r="I2025" s="57" t="s">
        <v>438</v>
      </c>
      <c r="J2025" s="57" t="s">
        <v>439</v>
      </c>
      <c r="K2025" s="57" t="s">
        <v>440</v>
      </c>
      <c r="L2025" s="57" t="s">
        <v>441</v>
      </c>
      <c r="M2025" s="57" t="s">
        <v>442</v>
      </c>
      <c r="N2025" s="57" t="s">
        <v>443</v>
      </c>
      <c r="O2025" s="57" t="s">
        <v>444</v>
      </c>
      <c r="P2025" s="57" t="s">
        <v>445</v>
      </c>
      <c r="Q2025" s="15"/>
      <c r="R2025" s="150" t="s">
        <v>41</v>
      </c>
      <c r="S2025" s="61"/>
    </row>
    <row r="2026" spans="1:19" s="183" customFormat="1" ht="11.1" customHeight="1" x14ac:dyDescent="0.25">
      <c r="A2026" s="59"/>
      <c r="B2026" s="227"/>
      <c r="C2026" s="228"/>
      <c r="D2026" s="56" t="s">
        <v>42</v>
      </c>
      <c r="E2026" s="60"/>
      <c r="F2026" s="60">
        <v>150</v>
      </c>
      <c r="G2026" s="60">
        <v>40</v>
      </c>
      <c r="H2026" s="60">
        <v>40</v>
      </c>
      <c r="I2026" s="60">
        <v>100</v>
      </c>
      <c r="J2026" s="60">
        <v>50</v>
      </c>
      <c r="K2026" s="60">
        <v>45</v>
      </c>
      <c r="L2026" s="60">
        <v>30</v>
      </c>
      <c r="M2026" s="60">
        <v>60</v>
      </c>
      <c r="N2026" s="60">
        <v>60</v>
      </c>
      <c r="O2026" s="60">
        <v>80</v>
      </c>
      <c r="P2026" s="60">
        <v>60</v>
      </c>
      <c r="Q2026" s="15"/>
      <c r="R2026" s="60">
        <f>AVERAGE(E2026:P2026)</f>
        <v>65</v>
      </c>
      <c r="S2026" s="61" t="s">
        <v>43</v>
      </c>
    </row>
    <row r="2027" spans="1:19" s="183" customFormat="1" ht="11.1" customHeight="1" x14ac:dyDescent="0.25">
      <c r="A2027" s="59"/>
      <c r="B2027" s="229"/>
      <c r="C2027" s="230"/>
      <c r="D2027" s="56" t="s">
        <v>44</v>
      </c>
      <c r="E2027" s="62" t="s">
        <v>45</v>
      </c>
      <c r="F2027" s="62" t="s">
        <v>121</v>
      </c>
      <c r="G2027" s="62" t="s">
        <v>121</v>
      </c>
      <c r="H2027" s="62" t="s">
        <v>290</v>
      </c>
      <c r="I2027" s="62" t="s">
        <v>83</v>
      </c>
      <c r="J2027" s="63" t="s">
        <v>121</v>
      </c>
      <c r="K2027" s="62" t="s">
        <v>83</v>
      </c>
      <c r="L2027" s="63" t="s">
        <v>83</v>
      </c>
      <c r="M2027" s="63" t="s">
        <v>121</v>
      </c>
      <c r="N2027" s="63" t="s">
        <v>83</v>
      </c>
      <c r="O2027" s="63" t="s">
        <v>121</v>
      </c>
      <c r="P2027" s="63" t="s">
        <v>121</v>
      </c>
      <c r="Q2027" s="64"/>
      <c r="R2027" s="60">
        <f>AVERAGE(E2026:J2026)</f>
        <v>76</v>
      </c>
      <c r="S2027" s="61" t="s">
        <v>46</v>
      </c>
    </row>
    <row r="2028" spans="1:19" s="185" customFormat="1" ht="11.1" customHeight="1" x14ac:dyDescent="0.25">
      <c r="A2028" s="59"/>
      <c r="B2028" s="189"/>
      <c r="C2028" s="189"/>
      <c r="D2028" s="59"/>
      <c r="E2028" s="82"/>
      <c r="F2028" s="82"/>
      <c r="G2028" s="82"/>
      <c r="H2028" s="82"/>
      <c r="I2028" s="82"/>
      <c r="J2028" s="83"/>
      <c r="K2028" s="82"/>
      <c r="L2028" s="83"/>
      <c r="M2028" s="83"/>
      <c r="N2028" s="83"/>
      <c r="O2028" s="83"/>
      <c r="P2028" s="83"/>
      <c r="Q2028" s="81"/>
      <c r="R2028" s="65"/>
      <c r="S2028" s="85"/>
    </row>
    <row r="2029" spans="1:19" s="188" customFormat="1" ht="11.1" customHeight="1" x14ac:dyDescent="0.25">
      <c r="A2029" s="59"/>
      <c r="B2029" s="225" t="s">
        <v>465</v>
      </c>
      <c r="C2029" s="226"/>
      <c r="D2029" s="56" t="s">
        <v>28</v>
      </c>
      <c r="E2029" s="57" t="s">
        <v>466</v>
      </c>
      <c r="F2029" s="57" t="s">
        <v>467</v>
      </c>
      <c r="G2029" s="57" t="s">
        <v>468</v>
      </c>
      <c r="H2029" s="57" t="s">
        <v>469</v>
      </c>
      <c r="I2029" s="57" t="s">
        <v>470</v>
      </c>
      <c r="J2029" s="57" t="s">
        <v>471</v>
      </c>
      <c r="K2029" s="57" t="s">
        <v>472</v>
      </c>
      <c r="L2029" s="57" t="s">
        <v>473</v>
      </c>
      <c r="M2029" s="57" t="s">
        <v>474</v>
      </c>
      <c r="N2029" s="57" t="s">
        <v>475</v>
      </c>
      <c r="O2029" s="57" t="s">
        <v>476</v>
      </c>
      <c r="P2029" s="57" t="s">
        <v>477</v>
      </c>
      <c r="Q2029" s="15"/>
      <c r="R2029" s="150" t="s">
        <v>41</v>
      </c>
      <c r="S2029" s="61"/>
    </row>
    <row r="2030" spans="1:19" s="188" customFormat="1" ht="11.1" customHeight="1" x14ac:dyDescent="0.25">
      <c r="A2030" s="59"/>
      <c r="B2030" s="227"/>
      <c r="C2030" s="228"/>
      <c r="D2030" s="56" t="s">
        <v>42</v>
      </c>
      <c r="E2030" s="60"/>
      <c r="F2030" s="60"/>
      <c r="G2030" s="60">
        <v>50</v>
      </c>
      <c r="H2030" s="60">
        <v>60</v>
      </c>
      <c r="I2030" s="60">
        <v>50</v>
      </c>
      <c r="J2030" s="60">
        <v>50</v>
      </c>
      <c r="K2030" s="60">
        <v>50</v>
      </c>
      <c r="L2030" s="60">
        <v>50</v>
      </c>
      <c r="M2030" s="60">
        <v>40</v>
      </c>
      <c r="N2030" s="60">
        <v>60</v>
      </c>
      <c r="O2030" s="60">
        <v>70</v>
      </c>
      <c r="P2030" s="60">
        <v>70</v>
      </c>
      <c r="Q2030" s="15"/>
      <c r="R2030" s="60">
        <f>AVERAGE(E2030:P2030)</f>
        <v>55</v>
      </c>
      <c r="S2030" s="61" t="s">
        <v>43</v>
      </c>
    </row>
    <row r="2031" spans="1:19" s="188" customFormat="1" ht="11.1" customHeight="1" x14ac:dyDescent="0.25">
      <c r="A2031" s="59"/>
      <c r="B2031" s="229"/>
      <c r="C2031" s="230"/>
      <c r="D2031" s="56" t="s">
        <v>44</v>
      </c>
      <c r="E2031" s="62" t="s">
        <v>45</v>
      </c>
      <c r="F2031" s="62" t="s">
        <v>45</v>
      </c>
      <c r="G2031" s="62" t="s">
        <v>83</v>
      </c>
      <c r="H2031" s="62" t="s">
        <v>83</v>
      </c>
      <c r="I2031" s="62" t="s">
        <v>83</v>
      </c>
      <c r="J2031" s="63" t="s">
        <v>83</v>
      </c>
      <c r="K2031" s="62" t="s">
        <v>83</v>
      </c>
      <c r="L2031" s="63" t="s">
        <v>83</v>
      </c>
      <c r="M2031" s="63" t="s">
        <v>83</v>
      </c>
      <c r="N2031" s="63" t="s">
        <v>121</v>
      </c>
      <c r="O2031" s="63" t="s">
        <v>121</v>
      </c>
      <c r="P2031" s="63" t="s">
        <v>83</v>
      </c>
      <c r="Q2031" s="64"/>
      <c r="R2031" s="60">
        <f>AVERAGE(E2030:J2030)</f>
        <v>52.5</v>
      </c>
      <c r="S2031" s="61" t="s">
        <v>46</v>
      </c>
    </row>
    <row r="2032" spans="1:19" s="185" customFormat="1" ht="11.1" customHeight="1" x14ac:dyDescent="0.25">
      <c r="A2032" s="59"/>
      <c r="B2032" s="184"/>
      <c r="C2032" s="184"/>
      <c r="D2032" s="59"/>
      <c r="E2032" s="82"/>
      <c r="F2032" s="82"/>
      <c r="G2032" s="82"/>
      <c r="H2032" s="82"/>
      <c r="I2032" s="82"/>
      <c r="J2032" s="83"/>
      <c r="K2032" s="82"/>
      <c r="L2032" s="82"/>
      <c r="M2032" s="82"/>
      <c r="N2032" s="82"/>
      <c r="O2032" s="82"/>
      <c r="P2032" s="82"/>
      <c r="Q2032" s="81"/>
      <c r="R2032" s="65"/>
      <c r="S2032" s="85"/>
    </row>
    <row r="2034" spans="1:19" ht="20.100000000000001" customHeight="1" x14ac:dyDescent="0.25">
      <c r="A2034" s="198" t="s">
        <v>377</v>
      </c>
      <c r="B2034" s="198"/>
      <c r="C2034" s="198"/>
      <c r="D2034" s="198"/>
      <c r="E2034" s="153"/>
      <c r="F2034" s="153"/>
      <c r="H2034" s="153"/>
      <c r="I2034" s="153"/>
      <c r="J2034" s="153"/>
      <c r="K2034" s="153"/>
      <c r="N2034" s="153"/>
      <c r="O2034" s="153"/>
      <c r="P2034" s="153"/>
      <c r="Q2034" s="153"/>
      <c r="R2034" s="153"/>
      <c r="S2034" s="153"/>
    </row>
    <row r="2035" spans="1:19" ht="15" customHeight="1" x14ac:dyDescent="0.25">
      <c r="A2035" s="215"/>
      <c r="B2035" s="215"/>
      <c r="C2035" s="153"/>
      <c r="D2035" s="14" t="s">
        <v>26</v>
      </c>
      <c r="E2035" s="153"/>
      <c r="F2035" s="153"/>
      <c r="H2035" s="153"/>
      <c r="I2035" s="153"/>
      <c r="J2035" s="153"/>
      <c r="K2035" s="153"/>
      <c r="N2035" s="153"/>
      <c r="O2035" s="153"/>
      <c r="P2035" s="153"/>
      <c r="Q2035" s="153"/>
      <c r="R2035" s="153"/>
      <c r="S2035" s="153"/>
    </row>
    <row r="2036" spans="1:19" ht="11.1" customHeight="1" x14ac:dyDescent="0.25">
      <c r="A2036" s="153"/>
      <c r="B2036" s="153"/>
      <c r="C2036" s="153"/>
      <c r="D2036" s="153"/>
      <c r="E2036" s="153"/>
      <c r="F2036" s="153"/>
      <c r="H2036" s="153"/>
      <c r="I2036" s="153"/>
      <c r="J2036" s="153"/>
      <c r="K2036" s="153"/>
      <c r="N2036" s="153"/>
      <c r="O2036" s="153"/>
      <c r="P2036" s="153"/>
      <c r="Q2036" s="153"/>
      <c r="R2036" s="153"/>
      <c r="S2036" s="153"/>
    </row>
    <row r="2037" spans="1:19" ht="11.1" customHeight="1" x14ac:dyDescent="0.25">
      <c r="A2037" s="55"/>
      <c r="B2037" s="225" t="s">
        <v>116</v>
      </c>
      <c r="C2037" s="226"/>
      <c r="D2037" s="56" t="s">
        <v>28</v>
      </c>
      <c r="E2037" s="57" t="s">
        <v>29</v>
      </c>
      <c r="F2037" s="57" t="s">
        <v>30</v>
      </c>
      <c r="G2037" s="57" t="s">
        <v>31</v>
      </c>
      <c r="H2037" s="57" t="s">
        <v>32</v>
      </c>
      <c r="I2037" s="57" t="s">
        <v>33</v>
      </c>
      <c r="J2037" s="57" t="s">
        <v>34</v>
      </c>
      <c r="K2037" s="57" t="s">
        <v>35</v>
      </c>
      <c r="L2037" s="57" t="s">
        <v>36</v>
      </c>
      <c r="M2037" s="57" t="s">
        <v>37</v>
      </c>
      <c r="N2037" s="57" t="s">
        <v>38</v>
      </c>
      <c r="O2037" s="57" t="s">
        <v>39</v>
      </c>
      <c r="P2037" s="57" t="s">
        <v>40</v>
      </c>
      <c r="Q2037" s="15"/>
      <c r="R2037" s="57" t="s">
        <v>41</v>
      </c>
      <c r="S2037" s="58"/>
    </row>
    <row r="2038" spans="1:19" ht="11.1" customHeight="1" x14ac:dyDescent="0.25">
      <c r="A2038" s="59"/>
      <c r="B2038" s="227"/>
      <c r="C2038" s="228"/>
      <c r="D2038" s="56" t="s">
        <v>42</v>
      </c>
      <c r="E2038" s="60"/>
      <c r="F2038" s="60"/>
      <c r="G2038" s="60"/>
      <c r="H2038" s="60"/>
      <c r="I2038" s="60"/>
      <c r="J2038" s="60"/>
      <c r="K2038" s="60"/>
      <c r="L2038" s="60"/>
      <c r="M2038" s="60"/>
      <c r="N2038" s="60">
        <v>70</v>
      </c>
      <c r="O2038" s="60">
        <v>55</v>
      </c>
      <c r="P2038" s="60">
        <v>60</v>
      </c>
      <c r="Q2038" s="15"/>
      <c r="R2038" s="60">
        <f>AVERAGE(E2038:P2038)</f>
        <v>61.666666666666664</v>
      </c>
      <c r="S2038" s="61" t="s">
        <v>43</v>
      </c>
    </row>
    <row r="2039" spans="1:19" ht="11.1" customHeight="1" x14ac:dyDescent="0.25">
      <c r="A2039" s="59"/>
      <c r="B2039" s="229"/>
      <c r="C2039" s="230"/>
      <c r="D2039" s="56" t="s">
        <v>44</v>
      </c>
      <c r="E2039" s="62"/>
      <c r="F2039" s="62"/>
      <c r="G2039" s="62"/>
      <c r="H2039" s="62"/>
      <c r="I2039" s="62"/>
      <c r="J2039" s="63"/>
      <c r="K2039" s="63"/>
      <c r="L2039" s="63"/>
      <c r="M2039" s="63"/>
      <c r="N2039" s="63"/>
      <c r="O2039" s="63"/>
      <c r="P2039" s="63"/>
      <c r="Q2039" s="64"/>
      <c r="R2039" s="60" t="s">
        <v>16</v>
      </c>
      <c r="S2039" s="61" t="s">
        <v>46</v>
      </c>
    </row>
    <row r="2040" spans="1:19" ht="11.1" customHeight="1" x14ac:dyDescent="0.25">
      <c r="A2040" s="59"/>
      <c r="B2040" s="59"/>
      <c r="C2040" s="59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15"/>
      <c r="P2040" s="15"/>
      <c r="Q2040" s="15"/>
      <c r="R2040" s="15"/>
      <c r="S2040" s="54"/>
    </row>
    <row r="2041" spans="1:19" ht="11.1" customHeight="1" x14ac:dyDescent="0.25">
      <c r="A2041" s="55"/>
      <c r="B2041" s="225" t="s">
        <v>117</v>
      </c>
      <c r="C2041" s="226"/>
      <c r="D2041" s="56" t="s">
        <v>28</v>
      </c>
      <c r="E2041" s="57" t="s">
        <v>47</v>
      </c>
      <c r="F2041" s="57" t="s">
        <v>48</v>
      </c>
      <c r="G2041" s="57" t="s">
        <v>49</v>
      </c>
      <c r="H2041" s="57" t="s">
        <v>50</v>
      </c>
      <c r="I2041" s="57" t="s">
        <v>51</v>
      </c>
      <c r="J2041" s="57" t="s">
        <v>52</v>
      </c>
      <c r="K2041" s="57" t="s">
        <v>53</v>
      </c>
      <c r="L2041" s="57" t="s">
        <v>54</v>
      </c>
      <c r="M2041" s="57" t="s">
        <v>55</v>
      </c>
      <c r="N2041" s="57" t="s">
        <v>56</v>
      </c>
      <c r="O2041" s="57" t="s">
        <v>57</v>
      </c>
      <c r="P2041" s="57" t="s">
        <v>58</v>
      </c>
      <c r="Q2041" s="15"/>
      <c r="R2041" s="57" t="s">
        <v>41</v>
      </c>
      <c r="S2041" s="58"/>
    </row>
    <row r="2042" spans="1:19" ht="11.1" customHeight="1" x14ac:dyDescent="0.25">
      <c r="A2042" s="59"/>
      <c r="B2042" s="227"/>
      <c r="C2042" s="228"/>
      <c r="D2042" s="56" t="s">
        <v>42</v>
      </c>
      <c r="E2042" s="60">
        <v>50</v>
      </c>
      <c r="F2042" s="60">
        <v>50</v>
      </c>
      <c r="G2042" s="60">
        <v>50</v>
      </c>
      <c r="H2042" s="60">
        <v>60</v>
      </c>
      <c r="I2042" s="60">
        <v>50</v>
      </c>
      <c r="J2042" s="60">
        <v>50</v>
      </c>
      <c r="K2042" s="60">
        <v>50</v>
      </c>
      <c r="L2042" s="60">
        <v>90</v>
      </c>
      <c r="M2042" s="60">
        <v>15</v>
      </c>
      <c r="N2042" s="60">
        <v>25</v>
      </c>
      <c r="O2042" s="60">
        <v>15</v>
      </c>
      <c r="P2042" s="60"/>
      <c r="Q2042" s="15"/>
      <c r="R2042" s="60">
        <f>AVERAGE(E2042:P2042)</f>
        <v>45.909090909090907</v>
      </c>
      <c r="S2042" s="61" t="s">
        <v>43</v>
      </c>
    </row>
    <row r="2043" spans="1:19" ht="11.1" customHeight="1" x14ac:dyDescent="0.25">
      <c r="A2043" s="59"/>
      <c r="B2043" s="229"/>
      <c r="C2043" s="230"/>
      <c r="D2043" s="56" t="s">
        <v>44</v>
      </c>
      <c r="E2043" s="62"/>
      <c r="F2043" s="62"/>
      <c r="G2043" s="62"/>
      <c r="H2043" s="62"/>
      <c r="I2043" s="62"/>
      <c r="J2043" s="63"/>
      <c r="K2043" s="63"/>
      <c r="L2043" s="63"/>
      <c r="M2043" s="63"/>
      <c r="N2043" s="63"/>
      <c r="O2043" s="63"/>
      <c r="P2043" s="63" t="s">
        <v>45</v>
      </c>
      <c r="Q2043" s="64"/>
      <c r="R2043" s="60">
        <f>AVERAGE(E2042:J2042)</f>
        <v>51.666666666666664</v>
      </c>
      <c r="S2043" s="61" t="s">
        <v>46</v>
      </c>
    </row>
    <row r="2044" spans="1:19" ht="11.1" customHeight="1" x14ac:dyDescent="0.25">
      <c r="A2044" s="59"/>
      <c r="B2044" s="52"/>
      <c r="C2044" s="15"/>
      <c r="D2044" s="66"/>
      <c r="E2044" s="66"/>
      <c r="F2044" s="66"/>
      <c r="G2044" s="61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6"/>
      <c r="S2044" s="54"/>
    </row>
    <row r="2045" spans="1:19" ht="11.1" customHeight="1" x14ac:dyDescent="0.25">
      <c r="A2045" s="55"/>
      <c r="B2045" s="225" t="s">
        <v>118</v>
      </c>
      <c r="C2045" s="226"/>
      <c r="D2045" s="56" t="s">
        <v>28</v>
      </c>
      <c r="E2045" s="57" t="s">
        <v>60</v>
      </c>
      <c r="F2045" s="57" t="s">
        <v>61</v>
      </c>
      <c r="G2045" s="57" t="s">
        <v>62</v>
      </c>
      <c r="H2045" s="57" t="s">
        <v>63</v>
      </c>
      <c r="I2045" s="57" t="s">
        <v>64</v>
      </c>
      <c r="J2045" s="57" t="s">
        <v>65</v>
      </c>
      <c r="K2045" s="57" t="s">
        <v>66</v>
      </c>
      <c r="L2045" s="57" t="s">
        <v>67</v>
      </c>
      <c r="M2045" s="57" t="s">
        <v>68</v>
      </c>
      <c r="N2045" s="57" t="s">
        <v>56</v>
      </c>
      <c r="O2045" s="57" t="s">
        <v>69</v>
      </c>
      <c r="P2045" s="57" t="s">
        <v>70</v>
      </c>
      <c r="Q2045" s="15"/>
      <c r="R2045" s="57" t="s">
        <v>41</v>
      </c>
      <c r="S2045" s="58"/>
    </row>
    <row r="2046" spans="1:19" ht="11.1" customHeight="1" x14ac:dyDescent="0.25">
      <c r="A2046" s="59"/>
      <c r="B2046" s="227"/>
      <c r="C2046" s="228"/>
      <c r="D2046" s="56" t="s">
        <v>42</v>
      </c>
      <c r="E2046" s="60"/>
      <c r="F2046" s="60"/>
      <c r="G2046" s="60"/>
      <c r="H2046" s="60">
        <v>20</v>
      </c>
      <c r="I2046" s="60">
        <v>70</v>
      </c>
      <c r="J2046" s="60">
        <v>45</v>
      </c>
      <c r="K2046" s="60">
        <v>20</v>
      </c>
      <c r="L2046" s="60">
        <v>25</v>
      </c>
      <c r="M2046" s="60">
        <v>40</v>
      </c>
      <c r="N2046" s="60">
        <v>45</v>
      </c>
      <c r="O2046" s="60">
        <v>40</v>
      </c>
      <c r="P2046" s="60">
        <v>30</v>
      </c>
      <c r="Q2046" s="15"/>
      <c r="R2046" s="60">
        <f>AVERAGE(E2046:P2046)</f>
        <v>37.222222222222221</v>
      </c>
      <c r="S2046" s="61" t="s">
        <v>43</v>
      </c>
    </row>
    <row r="2047" spans="1:19" ht="11.1" customHeight="1" x14ac:dyDescent="0.25">
      <c r="A2047" s="59"/>
      <c r="B2047" s="229"/>
      <c r="C2047" s="230"/>
      <c r="D2047" s="56" t="s">
        <v>44</v>
      </c>
      <c r="E2047" s="62" t="s">
        <v>112</v>
      </c>
      <c r="F2047" s="62" t="s">
        <v>112</v>
      </c>
      <c r="G2047" s="62" t="s">
        <v>112</v>
      </c>
      <c r="H2047" s="62"/>
      <c r="I2047" s="62"/>
      <c r="J2047" s="63"/>
      <c r="K2047" s="63"/>
      <c r="L2047" s="63"/>
      <c r="M2047" s="63"/>
      <c r="N2047" s="63"/>
      <c r="O2047" s="63"/>
      <c r="P2047" s="63"/>
      <c r="Q2047" s="64"/>
      <c r="R2047" s="60">
        <f>AVERAGE(E2046:J2046)</f>
        <v>45</v>
      </c>
      <c r="S2047" s="61" t="s">
        <v>46</v>
      </c>
    </row>
    <row r="2048" spans="1:19" ht="11.1" customHeight="1" x14ac:dyDescent="0.25">
      <c r="A2048" s="59"/>
      <c r="B2048" s="55"/>
      <c r="C2048" s="59"/>
      <c r="D2048" s="59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59"/>
      <c r="R2048" s="59"/>
      <c r="S2048" s="59"/>
    </row>
    <row r="2049" spans="1:19" ht="11.1" customHeight="1" x14ac:dyDescent="0.25">
      <c r="A2049" s="55"/>
      <c r="B2049" s="225" t="s">
        <v>119</v>
      </c>
      <c r="C2049" s="226"/>
      <c r="D2049" s="56" t="s">
        <v>28</v>
      </c>
      <c r="E2049" s="57" t="s">
        <v>71</v>
      </c>
      <c r="F2049" s="57" t="s">
        <v>72</v>
      </c>
      <c r="G2049" s="57" t="s">
        <v>73</v>
      </c>
      <c r="H2049" s="57" t="s">
        <v>74</v>
      </c>
      <c r="I2049" s="57" t="s">
        <v>75</v>
      </c>
      <c r="J2049" s="57" t="s">
        <v>76</v>
      </c>
      <c r="K2049" s="57" t="s">
        <v>77</v>
      </c>
      <c r="L2049" s="57" t="s">
        <v>78</v>
      </c>
      <c r="M2049" s="57" t="s">
        <v>79</v>
      </c>
      <c r="N2049" s="57" t="s">
        <v>80</v>
      </c>
      <c r="O2049" s="57" t="s">
        <v>81</v>
      </c>
      <c r="P2049" s="57" t="s">
        <v>82</v>
      </c>
      <c r="Q2049" s="15"/>
      <c r="R2049" s="57" t="s">
        <v>41</v>
      </c>
      <c r="S2049" s="58"/>
    </row>
    <row r="2050" spans="1:19" ht="11.1" customHeight="1" x14ac:dyDescent="0.25">
      <c r="A2050" s="59"/>
      <c r="B2050" s="227"/>
      <c r="C2050" s="228"/>
      <c r="D2050" s="56" t="s">
        <v>42</v>
      </c>
      <c r="E2050" s="60">
        <v>70</v>
      </c>
      <c r="F2050" s="60"/>
      <c r="G2050" s="60">
        <v>30</v>
      </c>
      <c r="H2050" s="60">
        <v>50</v>
      </c>
      <c r="I2050" s="60">
        <v>60</v>
      </c>
      <c r="J2050" s="60">
        <v>70</v>
      </c>
      <c r="K2050" s="60">
        <v>70</v>
      </c>
      <c r="L2050" s="60">
        <v>70</v>
      </c>
      <c r="M2050" s="60">
        <v>70</v>
      </c>
      <c r="N2050" s="60">
        <v>60</v>
      </c>
      <c r="O2050" s="60">
        <v>60</v>
      </c>
      <c r="P2050" s="60">
        <v>60</v>
      </c>
      <c r="Q2050" s="15"/>
      <c r="R2050" s="60">
        <f>AVERAGE(E2050:P2050)</f>
        <v>60.909090909090907</v>
      </c>
      <c r="S2050" s="61" t="s">
        <v>43</v>
      </c>
    </row>
    <row r="2051" spans="1:19" ht="11.1" customHeight="1" x14ac:dyDescent="0.25">
      <c r="A2051" s="59"/>
      <c r="B2051" s="229"/>
      <c r="C2051" s="230"/>
      <c r="D2051" s="56" t="s">
        <v>44</v>
      </c>
      <c r="E2051" s="62"/>
      <c r="F2051" s="63" t="s">
        <v>45</v>
      </c>
      <c r="G2051" s="62"/>
      <c r="H2051" s="62"/>
      <c r="I2051" s="62"/>
      <c r="J2051" s="63" t="s">
        <v>16</v>
      </c>
      <c r="K2051" s="63" t="s">
        <v>16</v>
      </c>
      <c r="L2051" s="63" t="s">
        <v>16</v>
      </c>
      <c r="M2051" s="63" t="s">
        <v>157</v>
      </c>
      <c r="N2051" s="63" t="s">
        <v>16</v>
      </c>
      <c r="O2051" s="63" t="s">
        <v>16</v>
      </c>
      <c r="P2051" s="63" t="s">
        <v>16</v>
      </c>
      <c r="Q2051" s="64"/>
      <c r="R2051" s="60">
        <f>AVERAGE(E2050:J2050)</f>
        <v>56</v>
      </c>
      <c r="S2051" s="61" t="s">
        <v>46</v>
      </c>
    </row>
    <row r="2052" spans="1:19" ht="11.1" customHeight="1" x14ac:dyDescent="0.25">
      <c r="A2052" s="59"/>
      <c r="B2052" s="55"/>
      <c r="C2052" s="59"/>
      <c r="D2052" s="59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59"/>
      <c r="R2052" s="59"/>
      <c r="S2052" s="59"/>
    </row>
    <row r="2053" spans="1:19" ht="11.1" customHeight="1" x14ac:dyDescent="0.25">
      <c r="A2053" s="55"/>
      <c r="B2053" s="225" t="s">
        <v>122</v>
      </c>
      <c r="C2053" s="226"/>
      <c r="D2053" s="56" t="s">
        <v>28</v>
      </c>
      <c r="E2053" s="57" t="s">
        <v>85</v>
      </c>
      <c r="F2053" s="57" t="s">
        <v>86</v>
      </c>
      <c r="G2053" s="57" t="s">
        <v>87</v>
      </c>
      <c r="H2053" s="57" t="s">
        <v>88</v>
      </c>
      <c r="I2053" s="57" t="s">
        <v>89</v>
      </c>
      <c r="J2053" s="57" t="s">
        <v>90</v>
      </c>
      <c r="K2053" s="57" t="s">
        <v>91</v>
      </c>
      <c r="L2053" s="57" t="s">
        <v>92</v>
      </c>
      <c r="M2053" s="57" t="s">
        <v>93</v>
      </c>
      <c r="N2053" s="57" t="s">
        <v>94</v>
      </c>
      <c r="O2053" s="57" t="s">
        <v>95</v>
      </c>
      <c r="P2053" s="57" t="s">
        <v>96</v>
      </c>
      <c r="Q2053" s="15"/>
      <c r="R2053" s="57" t="s">
        <v>41</v>
      </c>
      <c r="S2053" s="58"/>
    </row>
    <row r="2054" spans="1:19" ht="11.1" customHeight="1" x14ac:dyDescent="0.25">
      <c r="A2054" s="59"/>
      <c r="B2054" s="227"/>
      <c r="C2054" s="228"/>
      <c r="D2054" s="56" t="s">
        <v>42</v>
      </c>
      <c r="E2054" s="60"/>
      <c r="F2054" s="60"/>
      <c r="G2054" s="60">
        <v>73</v>
      </c>
      <c r="H2054" s="60">
        <v>60</v>
      </c>
      <c r="I2054" s="60">
        <v>60</v>
      </c>
      <c r="J2054" s="60">
        <v>73</v>
      </c>
      <c r="K2054" s="60">
        <v>50</v>
      </c>
      <c r="L2054" s="60">
        <v>55</v>
      </c>
      <c r="M2054" s="60">
        <v>55</v>
      </c>
      <c r="N2054" s="60">
        <v>73</v>
      </c>
      <c r="O2054" s="60">
        <v>73</v>
      </c>
      <c r="P2054" s="60">
        <v>40</v>
      </c>
      <c r="Q2054" s="15"/>
      <c r="R2054" s="60">
        <f>AVERAGE(E2054:P2054)</f>
        <v>61.2</v>
      </c>
      <c r="S2054" s="61" t="s">
        <v>43</v>
      </c>
    </row>
    <row r="2055" spans="1:19" ht="11.1" customHeight="1" x14ac:dyDescent="0.25">
      <c r="A2055" s="59"/>
      <c r="B2055" s="229"/>
      <c r="C2055" s="230"/>
      <c r="D2055" s="56" t="s">
        <v>44</v>
      </c>
      <c r="E2055" s="62" t="s">
        <v>112</v>
      </c>
      <c r="F2055" s="62" t="s">
        <v>112</v>
      </c>
      <c r="G2055" s="62" t="s">
        <v>177</v>
      </c>
      <c r="H2055" s="62" t="s">
        <v>177</v>
      </c>
      <c r="I2055" s="62" t="s">
        <v>177</v>
      </c>
      <c r="J2055" s="63" t="s">
        <v>177</v>
      </c>
      <c r="K2055" s="63" t="s">
        <v>83</v>
      </c>
      <c r="L2055" s="63" t="s">
        <v>83</v>
      </c>
      <c r="M2055" s="63" t="s">
        <v>171</v>
      </c>
      <c r="N2055" s="63" t="s">
        <v>16</v>
      </c>
      <c r="O2055" s="63" t="s">
        <v>16</v>
      </c>
      <c r="P2055" s="63" t="s">
        <v>83</v>
      </c>
      <c r="Q2055" s="64"/>
      <c r="R2055" s="60">
        <f>AVERAGE(E2054:J2054)</f>
        <v>66.5</v>
      </c>
      <c r="S2055" s="61" t="s">
        <v>46</v>
      </c>
    </row>
    <row r="2056" spans="1:19" ht="11.1" customHeight="1" x14ac:dyDescent="0.25">
      <c r="A2056" s="59"/>
      <c r="B2056" s="15"/>
      <c r="C2056" s="15"/>
      <c r="D2056" s="15"/>
      <c r="E2056" s="15"/>
      <c r="F2056" s="15"/>
      <c r="G2056" s="161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</row>
    <row r="2057" spans="1:19" ht="11.1" customHeight="1" x14ac:dyDescent="0.25">
      <c r="A2057" s="55"/>
      <c r="B2057" s="225" t="s">
        <v>128</v>
      </c>
      <c r="C2057" s="226"/>
      <c r="D2057" s="56" t="s">
        <v>28</v>
      </c>
      <c r="E2057" s="57" t="s">
        <v>124</v>
      </c>
      <c r="F2057" s="57" t="s">
        <v>125</v>
      </c>
      <c r="G2057" s="57" t="s">
        <v>126</v>
      </c>
      <c r="H2057" s="57" t="s">
        <v>127</v>
      </c>
      <c r="I2057" s="57" t="s">
        <v>129</v>
      </c>
      <c r="J2057" s="57" t="s">
        <v>130</v>
      </c>
      <c r="K2057" s="57" t="s">
        <v>131</v>
      </c>
      <c r="L2057" s="57" t="s">
        <v>132</v>
      </c>
      <c r="M2057" s="57" t="s">
        <v>133</v>
      </c>
      <c r="N2057" s="57" t="s">
        <v>134</v>
      </c>
      <c r="O2057" s="57" t="s">
        <v>135</v>
      </c>
      <c r="P2057" s="57" t="s">
        <v>136</v>
      </c>
      <c r="Q2057" s="15"/>
      <c r="R2057" s="57" t="s">
        <v>41</v>
      </c>
      <c r="S2057" s="58"/>
    </row>
    <row r="2058" spans="1:19" ht="11.1" customHeight="1" x14ac:dyDescent="0.25">
      <c r="A2058" s="59"/>
      <c r="B2058" s="227"/>
      <c r="C2058" s="228"/>
      <c r="D2058" s="56" t="s">
        <v>42</v>
      </c>
      <c r="E2058" s="60" t="s">
        <v>16</v>
      </c>
      <c r="F2058" s="62">
        <v>70</v>
      </c>
      <c r="G2058" s="60">
        <v>73</v>
      </c>
      <c r="H2058" s="60" t="s">
        <v>157</v>
      </c>
      <c r="I2058" s="60">
        <v>50</v>
      </c>
      <c r="J2058" s="60">
        <v>55</v>
      </c>
      <c r="K2058" s="60">
        <v>50</v>
      </c>
      <c r="L2058" s="60">
        <v>45</v>
      </c>
      <c r="M2058" s="60">
        <v>50</v>
      </c>
      <c r="N2058" s="60">
        <v>50</v>
      </c>
      <c r="O2058" s="60">
        <v>40</v>
      </c>
      <c r="P2058" s="60">
        <v>40</v>
      </c>
      <c r="Q2058" s="15"/>
      <c r="R2058" s="60">
        <f>AVERAGE(E2058:P2058)</f>
        <v>52.3</v>
      </c>
      <c r="S2058" s="61" t="s">
        <v>43</v>
      </c>
    </row>
    <row r="2059" spans="1:19" ht="11.1" customHeight="1" x14ac:dyDescent="0.25">
      <c r="A2059" s="59"/>
      <c r="B2059" s="229"/>
      <c r="C2059" s="230"/>
      <c r="D2059" s="56" t="s">
        <v>44</v>
      </c>
      <c r="E2059" s="62" t="s">
        <v>177</v>
      </c>
      <c r="F2059" s="62" t="s">
        <v>177</v>
      </c>
      <c r="G2059" s="62" t="s">
        <v>97</v>
      </c>
      <c r="H2059" s="62" t="s">
        <v>83</v>
      </c>
      <c r="I2059" s="63" t="s">
        <v>83</v>
      </c>
      <c r="J2059" s="63" t="s">
        <v>83</v>
      </c>
      <c r="K2059" s="62" t="s">
        <v>83</v>
      </c>
      <c r="L2059" s="62" t="s">
        <v>83</v>
      </c>
      <c r="M2059" s="62" t="s">
        <v>16</v>
      </c>
      <c r="N2059" s="63" t="s">
        <v>83</v>
      </c>
      <c r="O2059" s="63" t="s">
        <v>83</v>
      </c>
      <c r="P2059" s="63" t="s">
        <v>83</v>
      </c>
      <c r="Q2059" s="64"/>
      <c r="R2059" s="60">
        <f>AVERAGE(E2058:J2058)</f>
        <v>62</v>
      </c>
      <c r="S2059" s="61" t="s">
        <v>46</v>
      </c>
    </row>
    <row r="2060" spans="1:19" ht="11.1" customHeight="1" x14ac:dyDescent="0.25">
      <c r="A2060" s="59"/>
      <c r="B2060" s="15"/>
      <c r="C2060" s="15"/>
      <c r="D2060" s="15"/>
      <c r="E2060" s="15"/>
      <c r="F2060" s="15"/>
      <c r="G2060" s="161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</row>
    <row r="2061" spans="1:19" ht="11.1" customHeight="1" x14ac:dyDescent="0.25">
      <c r="A2061" s="55"/>
      <c r="B2061" s="225" t="s">
        <v>295</v>
      </c>
      <c r="C2061" s="226"/>
      <c r="D2061" s="56" t="s">
        <v>28</v>
      </c>
      <c r="E2061" s="57" t="s">
        <v>296</v>
      </c>
      <c r="F2061" s="57" t="s">
        <v>297</v>
      </c>
      <c r="G2061" s="57" t="s">
        <v>298</v>
      </c>
      <c r="H2061" s="57" t="s">
        <v>299</v>
      </c>
      <c r="I2061" s="57" t="s">
        <v>300</v>
      </c>
      <c r="J2061" s="57" t="s">
        <v>301</v>
      </c>
      <c r="K2061" s="57" t="s">
        <v>302</v>
      </c>
      <c r="L2061" s="57" t="s">
        <v>303</v>
      </c>
      <c r="M2061" s="57" t="s">
        <v>304</v>
      </c>
      <c r="N2061" s="57" t="s">
        <v>305</v>
      </c>
      <c r="O2061" s="57" t="s">
        <v>306</v>
      </c>
      <c r="P2061" s="57" t="s">
        <v>307</v>
      </c>
      <c r="Q2061" s="15"/>
      <c r="R2061" s="57" t="s">
        <v>41</v>
      </c>
      <c r="S2061" s="58"/>
    </row>
    <row r="2062" spans="1:19" ht="11.1" customHeight="1" x14ac:dyDescent="0.25">
      <c r="A2062" s="59"/>
      <c r="B2062" s="227"/>
      <c r="C2062" s="228"/>
      <c r="D2062" s="56" t="s">
        <v>42</v>
      </c>
      <c r="E2062" s="60">
        <v>30</v>
      </c>
      <c r="F2062" s="60">
        <v>52</v>
      </c>
      <c r="G2062" s="60">
        <v>45</v>
      </c>
      <c r="H2062" s="60">
        <v>35</v>
      </c>
      <c r="I2062" s="60">
        <v>40</v>
      </c>
      <c r="J2062" s="60">
        <v>35</v>
      </c>
      <c r="K2062" s="60">
        <v>35</v>
      </c>
      <c r="L2062" s="60">
        <v>35</v>
      </c>
      <c r="M2062" s="60">
        <v>50</v>
      </c>
      <c r="N2062" s="60"/>
      <c r="O2062" s="60"/>
      <c r="P2062" s="60"/>
      <c r="Q2062" s="15"/>
      <c r="R2062" s="60">
        <f>AVERAGE(E2062:P2062)</f>
        <v>39.666666666666664</v>
      </c>
      <c r="S2062" s="61" t="s">
        <v>43</v>
      </c>
    </row>
    <row r="2063" spans="1:19" ht="11.1" customHeight="1" x14ac:dyDescent="0.25">
      <c r="A2063" s="59"/>
      <c r="B2063" s="229"/>
      <c r="C2063" s="230"/>
      <c r="D2063" s="56" t="s">
        <v>44</v>
      </c>
      <c r="E2063" s="62" t="s">
        <v>83</v>
      </c>
      <c r="F2063" s="62" t="s">
        <v>83</v>
      </c>
      <c r="G2063" s="62" t="s">
        <v>83</v>
      </c>
      <c r="H2063" s="62" t="s">
        <v>83</v>
      </c>
      <c r="I2063" s="62" t="s">
        <v>83</v>
      </c>
      <c r="J2063" s="63" t="s">
        <v>83</v>
      </c>
      <c r="K2063" s="62" t="s">
        <v>83</v>
      </c>
      <c r="L2063" s="62" t="s">
        <v>121</v>
      </c>
      <c r="M2063" s="62" t="s">
        <v>83</v>
      </c>
      <c r="N2063" s="62" t="s">
        <v>112</v>
      </c>
      <c r="O2063" s="62" t="s">
        <v>112</v>
      </c>
      <c r="P2063" s="62" t="s">
        <v>112</v>
      </c>
      <c r="Q2063" s="64"/>
      <c r="R2063" s="60">
        <f>AVERAGE(E2062:J2062)</f>
        <v>39.5</v>
      </c>
      <c r="S2063" s="61" t="s">
        <v>46</v>
      </c>
    </row>
    <row r="2064" spans="1:19" s="178" customFormat="1" ht="11.1" customHeight="1" x14ac:dyDescent="0.25">
      <c r="A2064" s="59"/>
      <c r="B2064" s="15"/>
      <c r="C2064" s="15"/>
      <c r="D2064" s="15"/>
      <c r="E2064" s="15"/>
      <c r="F2064" s="15"/>
      <c r="G2064" s="161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</row>
    <row r="2065" spans="1:19" s="178" customFormat="1" ht="11.1" customHeight="1" x14ac:dyDescent="0.25">
      <c r="A2065" s="59"/>
      <c r="B2065" s="231" t="s">
        <v>408</v>
      </c>
      <c r="C2065" s="231"/>
      <c r="D2065" s="56" t="s">
        <v>28</v>
      </c>
      <c r="E2065" s="57" t="s">
        <v>411</v>
      </c>
      <c r="F2065" s="57" t="s">
        <v>412</v>
      </c>
      <c r="G2065" s="57" t="s">
        <v>413</v>
      </c>
      <c r="H2065" s="57" t="s">
        <v>414</v>
      </c>
      <c r="I2065" s="57" t="s">
        <v>415</v>
      </c>
      <c r="J2065" s="57" t="s">
        <v>416</v>
      </c>
      <c r="K2065" s="57" t="s">
        <v>417</v>
      </c>
      <c r="L2065" s="57" t="s">
        <v>418</v>
      </c>
      <c r="M2065" s="57" t="s">
        <v>419</v>
      </c>
      <c r="N2065" s="57" t="s">
        <v>420</v>
      </c>
      <c r="O2065" s="57" t="s">
        <v>421</v>
      </c>
      <c r="P2065" s="57" t="s">
        <v>422</v>
      </c>
      <c r="Q2065" s="15"/>
      <c r="R2065" s="150" t="s">
        <v>41</v>
      </c>
      <c r="S2065" s="58"/>
    </row>
    <row r="2066" spans="1:19" s="178" customFormat="1" ht="11.1" customHeight="1" x14ac:dyDescent="0.25">
      <c r="A2066" s="59"/>
      <c r="B2066" s="231"/>
      <c r="C2066" s="231"/>
      <c r="D2066" s="56" t="s">
        <v>42</v>
      </c>
      <c r="E2066" s="60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15"/>
      <c r="R2066" s="60"/>
      <c r="S2066" s="61" t="s">
        <v>43</v>
      </c>
    </row>
    <row r="2067" spans="1:19" s="178" customFormat="1" ht="11.1" customHeight="1" x14ac:dyDescent="0.25">
      <c r="A2067" s="59"/>
      <c r="B2067" s="231"/>
      <c r="C2067" s="231"/>
      <c r="D2067" s="56" t="s">
        <v>44</v>
      </c>
      <c r="E2067" s="62" t="s">
        <v>112</v>
      </c>
      <c r="F2067" s="62" t="s">
        <v>112</v>
      </c>
      <c r="G2067" s="62" t="s">
        <v>112</v>
      </c>
      <c r="H2067" s="62" t="s">
        <v>112</v>
      </c>
      <c r="I2067" s="62" t="s">
        <v>112</v>
      </c>
      <c r="J2067" s="63" t="s">
        <v>112</v>
      </c>
      <c r="K2067" s="62" t="s">
        <v>112</v>
      </c>
      <c r="L2067" s="62" t="s">
        <v>112</v>
      </c>
      <c r="M2067" s="62" t="s">
        <v>112</v>
      </c>
      <c r="N2067" s="62" t="s">
        <v>112</v>
      </c>
      <c r="O2067" s="62" t="s">
        <v>112</v>
      </c>
      <c r="P2067" s="62" t="s">
        <v>112</v>
      </c>
      <c r="Q2067" s="64"/>
      <c r="R2067" s="60"/>
      <c r="S2067" s="61" t="s">
        <v>46</v>
      </c>
    </row>
    <row r="2068" spans="1:19" s="185" customFormat="1" ht="11.1" customHeight="1" x14ac:dyDescent="0.25">
      <c r="A2068" s="59"/>
      <c r="B2068" s="184"/>
      <c r="C2068" s="184"/>
      <c r="D2068" s="59"/>
      <c r="E2068" s="82"/>
      <c r="F2068" s="82"/>
      <c r="G2068" s="82"/>
      <c r="H2068" s="82"/>
      <c r="I2068" s="82"/>
      <c r="J2068" s="83"/>
      <c r="K2068" s="82"/>
      <c r="L2068" s="82"/>
      <c r="M2068" s="82"/>
      <c r="N2068" s="82"/>
      <c r="O2068" s="82"/>
      <c r="P2068" s="82"/>
      <c r="Q2068" s="81"/>
      <c r="R2068" s="65"/>
      <c r="S2068" s="85"/>
    </row>
    <row r="2069" spans="1:19" s="183" customFormat="1" ht="11.1" customHeight="1" x14ac:dyDescent="0.25">
      <c r="A2069" s="59"/>
      <c r="B2069" s="225" t="s">
        <v>446</v>
      </c>
      <c r="C2069" s="226"/>
      <c r="D2069" s="56" t="s">
        <v>28</v>
      </c>
      <c r="E2069" s="57" t="s">
        <v>434</v>
      </c>
      <c r="F2069" s="57" t="s">
        <v>435</v>
      </c>
      <c r="G2069" s="57" t="s">
        <v>436</v>
      </c>
      <c r="H2069" s="57" t="s">
        <v>437</v>
      </c>
      <c r="I2069" s="57" t="s">
        <v>438</v>
      </c>
      <c r="J2069" s="57" t="s">
        <v>439</v>
      </c>
      <c r="K2069" s="57" t="s">
        <v>440</v>
      </c>
      <c r="L2069" s="57" t="s">
        <v>441</v>
      </c>
      <c r="M2069" s="57" t="s">
        <v>442</v>
      </c>
      <c r="N2069" s="57" t="s">
        <v>443</v>
      </c>
      <c r="O2069" s="57" t="s">
        <v>444</v>
      </c>
      <c r="P2069" s="57" t="s">
        <v>445</v>
      </c>
      <c r="Q2069" s="15"/>
      <c r="R2069" s="150" t="s">
        <v>41</v>
      </c>
      <c r="S2069" s="61"/>
    </row>
    <row r="2070" spans="1:19" s="183" customFormat="1" ht="11.1" customHeight="1" x14ac:dyDescent="0.25">
      <c r="A2070" s="59"/>
      <c r="B2070" s="227"/>
      <c r="C2070" s="228"/>
      <c r="D2070" s="56" t="s">
        <v>42</v>
      </c>
      <c r="E2070" s="60"/>
      <c r="F2070" s="60"/>
      <c r="G2070" s="60"/>
      <c r="H2070" s="60"/>
      <c r="I2070" s="60">
        <v>85</v>
      </c>
      <c r="J2070" s="60">
        <v>85</v>
      </c>
      <c r="K2070" s="60">
        <v>50</v>
      </c>
      <c r="L2070" s="60">
        <v>70</v>
      </c>
      <c r="M2070" s="60">
        <v>90</v>
      </c>
      <c r="N2070" s="60">
        <v>90</v>
      </c>
      <c r="O2070" s="60">
        <v>90</v>
      </c>
      <c r="P2070" s="60">
        <v>80</v>
      </c>
      <c r="Q2070" s="15"/>
      <c r="R2070" s="60">
        <f>AVERAGE(E2070:P2070)</f>
        <v>80</v>
      </c>
      <c r="S2070" s="61" t="s">
        <v>43</v>
      </c>
    </row>
    <row r="2071" spans="1:19" s="183" customFormat="1" ht="11.1" customHeight="1" x14ac:dyDescent="0.25">
      <c r="A2071" s="59"/>
      <c r="B2071" s="229"/>
      <c r="C2071" s="230"/>
      <c r="D2071" s="56" t="s">
        <v>44</v>
      </c>
      <c r="E2071" s="62" t="s">
        <v>112</v>
      </c>
      <c r="F2071" s="62" t="s">
        <v>112</v>
      </c>
      <c r="G2071" s="62" t="s">
        <v>112</v>
      </c>
      <c r="H2071" s="62" t="s">
        <v>112</v>
      </c>
      <c r="I2071" s="62" t="s">
        <v>121</v>
      </c>
      <c r="J2071" s="63" t="s">
        <v>121</v>
      </c>
      <c r="K2071" s="62" t="s">
        <v>121</v>
      </c>
      <c r="L2071" s="63" t="s">
        <v>121</v>
      </c>
      <c r="M2071" s="63" t="s">
        <v>121</v>
      </c>
      <c r="N2071" s="63" t="s">
        <v>121</v>
      </c>
      <c r="O2071" s="63" t="s">
        <v>83</v>
      </c>
      <c r="P2071" s="63" t="s">
        <v>121</v>
      </c>
      <c r="Q2071" s="64"/>
      <c r="R2071" s="60">
        <f>AVERAGE(E2070:J2070)</f>
        <v>85</v>
      </c>
      <c r="S2071" s="61" t="s">
        <v>46</v>
      </c>
    </row>
    <row r="2072" spans="1:19" s="185" customFormat="1" ht="11.1" customHeight="1" x14ac:dyDescent="0.25">
      <c r="A2072" s="59"/>
      <c r="B2072" s="184"/>
      <c r="C2072" s="184"/>
      <c r="D2072" s="59"/>
      <c r="E2072" s="82"/>
      <c r="F2072" s="82"/>
      <c r="G2072" s="82"/>
      <c r="H2072" s="82"/>
      <c r="I2072" s="82"/>
      <c r="J2072" s="83"/>
      <c r="K2072" s="82"/>
      <c r="L2072" s="82"/>
      <c r="M2072" s="82"/>
      <c r="N2072" s="82"/>
      <c r="O2072" s="82"/>
      <c r="P2072" s="82"/>
      <c r="Q2072" s="81"/>
      <c r="R2072" s="65"/>
      <c r="S2072" s="85"/>
    </row>
    <row r="2074" spans="1:19" ht="20.100000000000001" customHeight="1" x14ac:dyDescent="0.25">
      <c r="A2074" s="198" t="s">
        <v>378</v>
      </c>
      <c r="B2074" s="198"/>
      <c r="C2074" s="198"/>
      <c r="D2074" s="198"/>
      <c r="E2074" s="153"/>
      <c r="F2074" s="153"/>
      <c r="H2074" s="153"/>
      <c r="I2074" s="153"/>
      <c r="J2074" s="153"/>
      <c r="K2074" s="153"/>
      <c r="N2074" s="153"/>
      <c r="O2074" s="153"/>
      <c r="P2074" s="153"/>
      <c r="Q2074" s="153"/>
      <c r="R2074" s="153"/>
      <c r="S2074" s="153"/>
    </row>
    <row r="2075" spans="1:19" ht="15" customHeight="1" x14ac:dyDescent="0.25">
      <c r="A2075" s="215"/>
      <c r="B2075" s="215"/>
      <c r="C2075" s="153"/>
      <c r="D2075" s="14" t="s">
        <v>26</v>
      </c>
      <c r="E2075" s="153"/>
      <c r="F2075" s="153"/>
      <c r="H2075" s="153"/>
      <c r="I2075" s="153"/>
      <c r="J2075" s="153"/>
      <c r="K2075" s="153"/>
      <c r="N2075" s="153"/>
      <c r="O2075" s="153"/>
      <c r="P2075" s="153"/>
      <c r="Q2075" s="153"/>
      <c r="R2075" s="153"/>
      <c r="S2075" s="153"/>
    </row>
    <row r="2076" spans="1:19" ht="11.1" customHeight="1" x14ac:dyDescent="0.25">
      <c r="A2076" s="153"/>
      <c r="B2076" s="153"/>
      <c r="C2076" s="153"/>
      <c r="D2076" s="153"/>
      <c r="E2076" s="153"/>
      <c r="F2076" s="153"/>
      <c r="H2076" s="153"/>
      <c r="I2076" s="153"/>
      <c r="J2076" s="153"/>
      <c r="K2076" s="153"/>
      <c r="N2076" s="153"/>
      <c r="O2076" s="153"/>
      <c r="P2076" s="153"/>
      <c r="Q2076" s="153"/>
      <c r="R2076" s="153"/>
      <c r="S2076" s="153"/>
    </row>
    <row r="2077" spans="1:19" ht="11.1" customHeight="1" x14ac:dyDescent="0.25">
      <c r="A2077" s="55"/>
      <c r="B2077" s="225" t="s">
        <v>116</v>
      </c>
      <c r="C2077" s="226"/>
      <c r="D2077" s="56" t="s">
        <v>28</v>
      </c>
      <c r="E2077" s="57" t="s">
        <v>29</v>
      </c>
      <c r="F2077" s="57" t="s">
        <v>30</v>
      </c>
      <c r="G2077" s="57" t="s">
        <v>31</v>
      </c>
      <c r="H2077" s="57" t="s">
        <v>32</v>
      </c>
      <c r="I2077" s="57" t="s">
        <v>33</v>
      </c>
      <c r="J2077" s="57" t="s">
        <v>34</v>
      </c>
      <c r="K2077" s="57" t="s">
        <v>35</v>
      </c>
      <c r="L2077" s="57" t="s">
        <v>36</v>
      </c>
      <c r="M2077" s="57" t="s">
        <v>37</v>
      </c>
      <c r="N2077" s="57" t="s">
        <v>38</v>
      </c>
      <c r="O2077" s="57" t="s">
        <v>39</v>
      </c>
      <c r="P2077" s="57" t="s">
        <v>40</v>
      </c>
      <c r="Q2077" s="15"/>
      <c r="R2077" s="57" t="s">
        <v>41</v>
      </c>
      <c r="S2077" s="58"/>
    </row>
    <row r="2078" spans="1:19" ht="11.1" customHeight="1" x14ac:dyDescent="0.25">
      <c r="A2078" s="59"/>
      <c r="B2078" s="227"/>
      <c r="C2078" s="228"/>
      <c r="D2078" s="56" t="s">
        <v>42</v>
      </c>
      <c r="E2078" s="60"/>
      <c r="F2078" s="60"/>
      <c r="G2078" s="60"/>
      <c r="H2078" s="60"/>
      <c r="I2078" s="60"/>
      <c r="J2078" s="60"/>
      <c r="K2078" s="60"/>
      <c r="L2078" s="60"/>
      <c r="M2078" s="60"/>
      <c r="N2078" s="60">
        <v>55</v>
      </c>
      <c r="O2078" s="60">
        <v>55</v>
      </c>
      <c r="P2078" s="60">
        <v>60</v>
      </c>
      <c r="Q2078" s="15"/>
      <c r="R2078" s="60">
        <f>AVERAGE(E2078:P2078)</f>
        <v>56.666666666666664</v>
      </c>
      <c r="S2078" s="61" t="s">
        <v>43</v>
      </c>
    </row>
    <row r="2079" spans="1:19" ht="11.1" customHeight="1" x14ac:dyDescent="0.25">
      <c r="A2079" s="59"/>
      <c r="B2079" s="229"/>
      <c r="C2079" s="230"/>
      <c r="D2079" s="56" t="s">
        <v>44</v>
      </c>
      <c r="E2079" s="62"/>
      <c r="F2079" s="62"/>
      <c r="G2079" s="62"/>
      <c r="H2079" s="62"/>
      <c r="I2079" s="62"/>
      <c r="J2079" s="63"/>
      <c r="K2079" s="63"/>
      <c r="L2079" s="63"/>
      <c r="M2079" s="63"/>
      <c r="N2079" s="63"/>
      <c r="O2079" s="63"/>
      <c r="P2079" s="63"/>
      <c r="Q2079" s="64"/>
      <c r="R2079" s="60" t="s">
        <v>16</v>
      </c>
      <c r="S2079" s="61" t="s">
        <v>46</v>
      </c>
    </row>
    <row r="2080" spans="1:19" ht="11.1" customHeight="1" x14ac:dyDescent="0.25">
      <c r="A2080" s="59"/>
      <c r="B2080" s="59"/>
      <c r="C2080" s="59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15"/>
      <c r="P2080" s="15"/>
      <c r="Q2080" s="15"/>
      <c r="R2080" s="15"/>
      <c r="S2080" s="54"/>
    </row>
    <row r="2081" spans="1:19" ht="11.1" customHeight="1" x14ac:dyDescent="0.25">
      <c r="A2081" s="55"/>
      <c r="B2081" s="225" t="s">
        <v>117</v>
      </c>
      <c r="C2081" s="226"/>
      <c r="D2081" s="56" t="s">
        <v>28</v>
      </c>
      <c r="E2081" s="57" t="s">
        <v>47</v>
      </c>
      <c r="F2081" s="57" t="s">
        <v>48</v>
      </c>
      <c r="G2081" s="57" t="s">
        <v>49</v>
      </c>
      <c r="H2081" s="57" t="s">
        <v>50</v>
      </c>
      <c r="I2081" s="57" t="s">
        <v>51</v>
      </c>
      <c r="J2081" s="57" t="s">
        <v>52</v>
      </c>
      <c r="K2081" s="57" t="s">
        <v>53</v>
      </c>
      <c r="L2081" s="57" t="s">
        <v>54</v>
      </c>
      <c r="M2081" s="57" t="s">
        <v>55</v>
      </c>
      <c r="N2081" s="57" t="s">
        <v>56</v>
      </c>
      <c r="O2081" s="57" t="s">
        <v>57</v>
      </c>
      <c r="P2081" s="57" t="s">
        <v>58</v>
      </c>
      <c r="Q2081" s="15"/>
      <c r="R2081" s="57" t="s">
        <v>41</v>
      </c>
      <c r="S2081" s="58"/>
    </row>
    <row r="2082" spans="1:19" ht="11.1" customHeight="1" x14ac:dyDescent="0.25">
      <c r="A2082" s="59"/>
      <c r="B2082" s="227"/>
      <c r="C2082" s="228"/>
      <c r="D2082" s="56" t="s">
        <v>42</v>
      </c>
      <c r="E2082" s="60">
        <v>50</v>
      </c>
      <c r="F2082" s="60">
        <v>50</v>
      </c>
      <c r="G2082" s="60">
        <v>50</v>
      </c>
      <c r="H2082" s="60">
        <v>60</v>
      </c>
      <c r="I2082" s="60">
        <v>50</v>
      </c>
      <c r="J2082" s="60">
        <v>50</v>
      </c>
      <c r="K2082" s="60">
        <v>50</v>
      </c>
      <c r="L2082" s="60">
        <v>90</v>
      </c>
      <c r="M2082" s="60">
        <v>15</v>
      </c>
      <c r="N2082" s="60">
        <v>25</v>
      </c>
      <c r="O2082" s="60">
        <v>15</v>
      </c>
      <c r="P2082" s="60"/>
      <c r="Q2082" s="15"/>
      <c r="R2082" s="60">
        <f>AVERAGE(E2082:P2082)</f>
        <v>45.909090909090907</v>
      </c>
      <c r="S2082" s="61" t="s">
        <v>43</v>
      </c>
    </row>
    <row r="2083" spans="1:19" ht="11.1" customHeight="1" x14ac:dyDescent="0.25">
      <c r="A2083" s="59"/>
      <c r="B2083" s="229"/>
      <c r="C2083" s="230"/>
      <c r="D2083" s="56" t="s">
        <v>44</v>
      </c>
      <c r="E2083" s="62"/>
      <c r="F2083" s="62"/>
      <c r="G2083" s="62"/>
      <c r="H2083" s="62"/>
      <c r="I2083" s="62"/>
      <c r="J2083" s="63"/>
      <c r="K2083" s="63"/>
      <c r="L2083" s="63"/>
      <c r="M2083" s="63"/>
      <c r="N2083" s="63"/>
      <c r="O2083" s="63"/>
      <c r="P2083" s="63" t="s">
        <v>45</v>
      </c>
      <c r="Q2083" s="64"/>
      <c r="R2083" s="60">
        <f>AVERAGE(E2082:J2082)</f>
        <v>51.666666666666664</v>
      </c>
      <c r="S2083" s="61" t="s">
        <v>46</v>
      </c>
    </row>
    <row r="2084" spans="1:19" ht="11.1" customHeight="1" x14ac:dyDescent="0.25">
      <c r="A2084" s="59"/>
      <c r="B2084" s="52"/>
      <c r="C2084" s="15"/>
      <c r="D2084" s="66"/>
      <c r="E2084" s="66"/>
      <c r="F2084" s="66"/>
      <c r="G2084" s="61"/>
      <c r="H2084" s="66"/>
      <c r="I2084" s="66"/>
      <c r="J2084" s="66"/>
      <c r="K2084" s="66"/>
      <c r="L2084" s="66"/>
      <c r="M2084" s="66"/>
      <c r="N2084" s="66"/>
      <c r="O2084" s="66"/>
      <c r="P2084" s="66"/>
      <c r="Q2084" s="66"/>
      <c r="R2084" s="66"/>
      <c r="S2084" s="54"/>
    </row>
    <row r="2085" spans="1:19" ht="11.1" customHeight="1" x14ac:dyDescent="0.25">
      <c r="A2085" s="55"/>
      <c r="B2085" s="225" t="s">
        <v>118</v>
      </c>
      <c r="C2085" s="226"/>
      <c r="D2085" s="56" t="s">
        <v>28</v>
      </c>
      <c r="E2085" s="57" t="s">
        <v>60</v>
      </c>
      <c r="F2085" s="57" t="s">
        <v>61</v>
      </c>
      <c r="G2085" s="57" t="s">
        <v>62</v>
      </c>
      <c r="H2085" s="57" t="s">
        <v>63</v>
      </c>
      <c r="I2085" s="57" t="s">
        <v>64</v>
      </c>
      <c r="J2085" s="57" t="s">
        <v>65</v>
      </c>
      <c r="K2085" s="57" t="s">
        <v>66</v>
      </c>
      <c r="L2085" s="57" t="s">
        <v>67</v>
      </c>
      <c r="M2085" s="57" t="s">
        <v>68</v>
      </c>
      <c r="N2085" s="57" t="s">
        <v>56</v>
      </c>
      <c r="O2085" s="57" t="s">
        <v>69</v>
      </c>
      <c r="P2085" s="57" t="s">
        <v>70</v>
      </c>
      <c r="Q2085" s="15"/>
      <c r="R2085" s="57" t="s">
        <v>41</v>
      </c>
      <c r="S2085" s="58"/>
    </row>
    <row r="2086" spans="1:19" ht="11.1" customHeight="1" x14ac:dyDescent="0.25">
      <c r="A2086" s="59"/>
      <c r="B2086" s="227"/>
      <c r="C2086" s="228"/>
      <c r="D2086" s="56" t="s">
        <v>42</v>
      </c>
      <c r="E2086" s="60">
        <v>25</v>
      </c>
      <c r="F2086" s="60">
        <v>20</v>
      </c>
      <c r="G2086" s="60">
        <v>30</v>
      </c>
      <c r="H2086" s="60">
        <v>20</v>
      </c>
      <c r="I2086" s="60">
        <v>70</v>
      </c>
      <c r="J2086" s="60">
        <v>45</v>
      </c>
      <c r="K2086" s="60">
        <v>20</v>
      </c>
      <c r="L2086" s="60">
        <v>20</v>
      </c>
      <c r="M2086" s="60">
        <v>40</v>
      </c>
      <c r="N2086" s="60">
        <v>45</v>
      </c>
      <c r="O2086" s="60">
        <v>40</v>
      </c>
      <c r="P2086" s="60">
        <v>30</v>
      </c>
      <c r="Q2086" s="15"/>
      <c r="R2086" s="60">
        <f>AVERAGE(E2086:P2086)</f>
        <v>33.75</v>
      </c>
      <c r="S2086" s="61" t="s">
        <v>43</v>
      </c>
    </row>
    <row r="2087" spans="1:19" ht="11.1" customHeight="1" x14ac:dyDescent="0.25">
      <c r="A2087" s="59"/>
      <c r="B2087" s="229"/>
      <c r="C2087" s="230"/>
      <c r="D2087" s="56" t="s">
        <v>44</v>
      </c>
      <c r="E2087" s="62"/>
      <c r="F2087" s="62"/>
      <c r="G2087" s="62"/>
      <c r="H2087" s="62"/>
      <c r="I2087" s="62"/>
      <c r="J2087" s="63"/>
      <c r="K2087" s="63"/>
      <c r="L2087" s="63"/>
      <c r="M2087" s="63"/>
      <c r="N2087" s="63"/>
      <c r="O2087" s="63"/>
      <c r="P2087" s="63"/>
      <c r="Q2087" s="64"/>
      <c r="R2087" s="60">
        <f>AVERAGE(E2086:J2086)</f>
        <v>35</v>
      </c>
      <c r="S2087" s="61" t="s">
        <v>46</v>
      </c>
    </row>
    <row r="2088" spans="1:19" ht="11.1" customHeight="1" x14ac:dyDescent="0.25">
      <c r="A2088" s="59"/>
      <c r="B2088" s="55"/>
      <c r="C2088" s="59"/>
      <c r="D2088" s="59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59"/>
      <c r="R2088" s="59"/>
      <c r="S2088" s="59"/>
    </row>
    <row r="2089" spans="1:19" ht="11.1" customHeight="1" x14ac:dyDescent="0.25">
      <c r="A2089" s="55"/>
      <c r="B2089" s="225" t="s">
        <v>119</v>
      </c>
      <c r="C2089" s="226"/>
      <c r="D2089" s="56" t="s">
        <v>28</v>
      </c>
      <c r="E2089" s="57" t="s">
        <v>71</v>
      </c>
      <c r="F2089" s="57" t="s">
        <v>72</v>
      </c>
      <c r="G2089" s="57" t="s">
        <v>73</v>
      </c>
      <c r="H2089" s="57" t="s">
        <v>74</v>
      </c>
      <c r="I2089" s="57" t="s">
        <v>75</v>
      </c>
      <c r="J2089" s="57" t="s">
        <v>76</v>
      </c>
      <c r="K2089" s="57" t="s">
        <v>77</v>
      </c>
      <c r="L2089" s="57" t="s">
        <v>78</v>
      </c>
      <c r="M2089" s="57" t="s">
        <v>79</v>
      </c>
      <c r="N2089" s="57" t="s">
        <v>80</v>
      </c>
      <c r="O2089" s="57" t="s">
        <v>81</v>
      </c>
      <c r="P2089" s="57" t="s">
        <v>82</v>
      </c>
      <c r="Q2089" s="15"/>
      <c r="R2089" s="57" t="s">
        <v>41</v>
      </c>
      <c r="S2089" s="58"/>
    </row>
    <row r="2090" spans="1:19" ht="11.1" customHeight="1" x14ac:dyDescent="0.25">
      <c r="A2090" s="59"/>
      <c r="B2090" s="227"/>
      <c r="C2090" s="228"/>
      <c r="D2090" s="56" t="s">
        <v>42</v>
      </c>
      <c r="E2090" s="60">
        <v>70</v>
      </c>
      <c r="F2090" s="60"/>
      <c r="G2090" s="60">
        <v>40</v>
      </c>
      <c r="H2090" s="60">
        <v>55</v>
      </c>
      <c r="I2090" s="60">
        <v>55</v>
      </c>
      <c r="J2090" s="60">
        <v>50</v>
      </c>
      <c r="K2090" s="60">
        <v>50</v>
      </c>
      <c r="L2090" s="60">
        <v>55</v>
      </c>
      <c r="M2090" s="60">
        <v>60</v>
      </c>
      <c r="N2090" s="60">
        <v>60</v>
      </c>
      <c r="O2090" s="60">
        <v>60</v>
      </c>
      <c r="P2090" s="60">
        <v>60</v>
      </c>
      <c r="Q2090" s="15"/>
      <c r="R2090" s="60">
        <f>AVERAGE(E2090:P2090)</f>
        <v>55.909090909090907</v>
      </c>
      <c r="S2090" s="61" t="s">
        <v>43</v>
      </c>
    </row>
    <row r="2091" spans="1:19" ht="11.1" customHeight="1" x14ac:dyDescent="0.25">
      <c r="A2091" s="59"/>
      <c r="B2091" s="229"/>
      <c r="C2091" s="230"/>
      <c r="D2091" s="56" t="s">
        <v>44</v>
      </c>
      <c r="E2091" s="62"/>
      <c r="F2091" s="63" t="s">
        <v>45</v>
      </c>
      <c r="G2091" s="62"/>
      <c r="H2091" s="62"/>
      <c r="I2091" s="62"/>
      <c r="J2091" s="63" t="s">
        <v>16</v>
      </c>
      <c r="K2091" s="63" t="s">
        <v>16</v>
      </c>
      <c r="L2091" s="63" t="s">
        <v>16</v>
      </c>
      <c r="M2091" s="63" t="s">
        <v>98</v>
      </c>
      <c r="N2091" s="63" t="s">
        <v>16</v>
      </c>
      <c r="O2091" s="63" t="s">
        <v>16</v>
      </c>
      <c r="P2091" s="63" t="s">
        <v>16</v>
      </c>
      <c r="Q2091" s="64"/>
      <c r="R2091" s="60">
        <f>AVERAGE(E2090:J2090)</f>
        <v>54</v>
      </c>
      <c r="S2091" s="61" t="s">
        <v>46</v>
      </c>
    </row>
    <row r="2092" spans="1:19" ht="11.1" customHeight="1" x14ac:dyDescent="0.25">
      <c r="A2092" s="59"/>
      <c r="B2092" s="55"/>
      <c r="C2092" s="59"/>
      <c r="D2092" s="59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59"/>
      <c r="R2092" s="59"/>
      <c r="S2092" s="59"/>
    </row>
    <row r="2093" spans="1:19" ht="11.1" customHeight="1" x14ac:dyDescent="0.25">
      <c r="A2093" s="55"/>
      <c r="B2093" s="225" t="s">
        <v>122</v>
      </c>
      <c r="C2093" s="226"/>
      <c r="D2093" s="56" t="s">
        <v>28</v>
      </c>
      <c r="E2093" s="57" t="s">
        <v>85</v>
      </c>
      <c r="F2093" s="57" t="s">
        <v>86</v>
      </c>
      <c r="G2093" s="57" t="s">
        <v>87</v>
      </c>
      <c r="H2093" s="57" t="s">
        <v>88</v>
      </c>
      <c r="I2093" s="57" t="s">
        <v>89</v>
      </c>
      <c r="J2093" s="57" t="s">
        <v>90</v>
      </c>
      <c r="K2093" s="57" t="s">
        <v>91</v>
      </c>
      <c r="L2093" s="57" t="s">
        <v>92</v>
      </c>
      <c r="M2093" s="57" t="s">
        <v>93</v>
      </c>
      <c r="N2093" s="57" t="s">
        <v>94</v>
      </c>
      <c r="O2093" s="57" t="s">
        <v>95</v>
      </c>
      <c r="P2093" s="57" t="s">
        <v>96</v>
      </c>
      <c r="Q2093" s="15"/>
      <c r="R2093" s="57" t="s">
        <v>41</v>
      </c>
      <c r="S2093" s="58"/>
    </row>
    <row r="2094" spans="1:19" ht="11.1" customHeight="1" x14ac:dyDescent="0.25">
      <c r="A2094" s="59"/>
      <c r="B2094" s="227"/>
      <c r="C2094" s="228"/>
      <c r="D2094" s="56" t="s">
        <v>42</v>
      </c>
      <c r="E2094" s="60" t="s">
        <v>16</v>
      </c>
      <c r="F2094" s="60" t="s">
        <v>16</v>
      </c>
      <c r="G2094" s="60">
        <v>56</v>
      </c>
      <c r="H2094" s="60">
        <v>60</v>
      </c>
      <c r="I2094" s="60">
        <v>60</v>
      </c>
      <c r="J2094" s="60">
        <v>56</v>
      </c>
      <c r="K2094" s="60">
        <v>50</v>
      </c>
      <c r="L2094" s="60">
        <v>50</v>
      </c>
      <c r="M2094" s="60">
        <v>55</v>
      </c>
      <c r="N2094" s="60">
        <v>45</v>
      </c>
      <c r="O2094" s="60">
        <v>55</v>
      </c>
      <c r="P2094" s="60">
        <v>40</v>
      </c>
      <c r="Q2094" s="15"/>
      <c r="R2094" s="60">
        <f>AVERAGE(E2094:P2094)</f>
        <v>52.7</v>
      </c>
      <c r="S2094" s="61" t="s">
        <v>43</v>
      </c>
    </row>
    <row r="2095" spans="1:19" ht="11.1" customHeight="1" x14ac:dyDescent="0.25">
      <c r="A2095" s="59"/>
      <c r="B2095" s="229"/>
      <c r="C2095" s="230"/>
      <c r="D2095" s="56" t="s">
        <v>44</v>
      </c>
      <c r="E2095" s="62" t="s">
        <v>16</v>
      </c>
      <c r="F2095" s="62" t="s">
        <v>16</v>
      </c>
      <c r="G2095" s="62" t="s">
        <v>177</v>
      </c>
      <c r="H2095" s="62" t="s">
        <v>83</v>
      </c>
      <c r="I2095" s="62" t="s">
        <v>177</v>
      </c>
      <c r="J2095" s="63" t="s">
        <v>177</v>
      </c>
      <c r="K2095" s="63" t="s">
        <v>177</v>
      </c>
      <c r="L2095" s="63" t="s">
        <v>83</v>
      </c>
      <c r="M2095" s="63" t="s">
        <v>171</v>
      </c>
      <c r="N2095" s="63" t="s">
        <v>171</v>
      </c>
      <c r="O2095" s="63" t="s">
        <v>83</v>
      </c>
      <c r="P2095" s="63" t="s">
        <v>83</v>
      </c>
      <c r="Q2095" s="64"/>
      <c r="R2095" s="60">
        <f>AVERAGE(E2094:J2094)</f>
        <v>58</v>
      </c>
      <c r="S2095" s="61" t="s">
        <v>46</v>
      </c>
    </row>
    <row r="2096" spans="1:19" ht="11.1" customHeight="1" x14ac:dyDescent="0.25">
      <c r="A2096" s="59"/>
      <c r="B2096" s="15"/>
      <c r="C2096" s="15"/>
      <c r="D2096" s="15"/>
      <c r="E2096" s="15"/>
      <c r="F2096" s="15"/>
      <c r="G2096" s="161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</row>
    <row r="2097" spans="1:19" ht="11.1" customHeight="1" x14ac:dyDescent="0.25">
      <c r="A2097" s="55"/>
      <c r="B2097" s="225" t="s">
        <v>128</v>
      </c>
      <c r="C2097" s="226"/>
      <c r="D2097" s="56" t="s">
        <v>28</v>
      </c>
      <c r="E2097" s="57" t="s">
        <v>124</v>
      </c>
      <c r="F2097" s="57" t="s">
        <v>125</v>
      </c>
      <c r="G2097" s="57" t="s">
        <v>126</v>
      </c>
      <c r="H2097" s="57" t="s">
        <v>127</v>
      </c>
      <c r="I2097" s="57" t="s">
        <v>129</v>
      </c>
      <c r="J2097" s="57" t="s">
        <v>130</v>
      </c>
      <c r="K2097" s="57" t="s">
        <v>131</v>
      </c>
      <c r="L2097" s="57" t="s">
        <v>132</v>
      </c>
      <c r="M2097" s="57" t="s">
        <v>133</v>
      </c>
      <c r="N2097" s="57" t="s">
        <v>134</v>
      </c>
      <c r="O2097" s="57" t="s">
        <v>135</v>
      </c>
      <c r="P2097" s="57" t="s">
        <v>136</v>
      </c>
      <c r="Q2097" s="15"/>
      <c r="R2097" s="57" t="s">
        <v>41</v>
      </c>
      <c r="S2097" s="58"/>
    </row>
    <row r="2098" spans="1:19" ht="11.1" customHeight="1" x14ac:dyDescent="0.25">
      <c r="A2098" s="59"/>
      <c r="B2098" s="227"/>
      <c r="C2098" s="228"/>
      <c r="D2098" s="56" t="s">
        <v>42</v>
      </c>
      <c r="E2098" s="60" t="s">
        <v>16</v>
      </c>
      <c r="F2098" s="62">
        <v>50</v>
      </c>
      <c r="G2098" s="60">
        <v>56</v>
      </c>
      <c r="H2098" s="60">
        <v>56</v>
      </c>
      <c r="I2098" s="60">
        <v>50</v>
      </c>
      <c r="J2098" s="60">
        <v>50</v>
      </c>
      <c r="K2098" s="60">
        <v>40</v>
      </c>
      <c r="L2098" s="60">
        <v>40</v>
      </c>
      <c r="M2098" s="60">
        <v>40</v>
      </c>
      <c r="N2098" s="60">
        <v>40</v>
      </c>
      <c r="O2098" s="60">
        <v>40</v>
      </c>
      <c r="P2098" s="60">
        <v>40</v>
      </c>
      <c r="Q2098" s="15"/>
      <c r="R2098" s="60">
        <f>AVERAGE(E2098:P2098)</f>
        <v>45.636363636363633</v>
      </c>
      <c r="S2098" s="61" t="s">
        <v>43</v>
      </c>
    </row>
    <row r="2099" spans="1:19" ht="11.1" customHeight="1" x14ac:dyDescent="0.25">
      <c r="A2099" s="59"/>
      <c r="B2099" s="229"/>
      <c r="C2099" s="230"/>
      <c r="D2099" s="56" t="s">
        <v>44</v>
      </c>
      <c r="E2099" s="62" t="s">
        <v>177</v>
      </c>
      <c r="F2099" s="62" t="s">
        <v>177</v>
      </c>
      <c r="G2099" s="62" t="s">
        <v>97</v>
      </c>
      <c r="H2099" s="62" t="s">
        <v>83</v>
      </c>
      <c r="I2099" s="63" t="s">
        <v>83</v>
      </c>
      <c r="J2099" s="63" t="s">
        <v>83</v>
      </c>
      <c r="K2099" s="62" t="s">
        <v>83</v>
      </c>
      <c r="L2099" s="62" t="s">
        <v>83</v>
      </c>
      <c r="M2099" s="62" t="s">
        <v>16</v>
      </c>
      <c r="N2099" s="63" t="s">
        <v>83</v>
      </c>
      <c r="O2099" s="63" t="s">
        <v>83</v>
      </c>
      <c r="P2099" s="63" t="s">
        <v>83</v>
      </c>
      <c r="Q2099" s="64"/>
      <c r="R2099" s="60">
        <f>AVERAGE(E2098:J2098)</f>
        <v>52.4</v>
      </c>
      <c r="S2099" s="61" t="s">
        <v>46</v>
      </c>
    </row>
    <row r="2100" spans="1:19" ht="11.1" customHeight="1" x14ac:dyDescent="0.25">
      <c r="A2100" s="59"/>
      <c r="B2100" s="15"/>
      <c r="C2100" s="15"/>
      <c r="D2100" s="15"/>
      <c r="E2100" s="15"/>
      <c r="F2100" s="15"/>
      <c r="G2100" s="161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</row>
    <row r="2101" spans="1:19" ht="11.1" customHeight="1" x14ac:dyDescent="0.25">
      <c r="A2101" s="55"/>
      <c r="B2101" s="225" t="s">
        <v>295</v>
      </c>
      <c r="C2101" s="226"/>
      <c r="D2101" s="56" t="s">
        <v>28</v>
      </c>
      <c r="E2101" s="57" t="s">
        <v>296</v>
      </c>
      <c r="F2101" s="57" t="s">
        <v>297</v>
      </c>
      <c r="G2101" s="57" t="s">
        <v>298</v>
      </c>
      <c r="H2101" s="57" t="s">
        <v>299</v>
      </c>
      <c r="I2101" s="57" t="s">
        <v>300</v>
      </c>
      <c r="J2101" s="57" t="s">
        <v>301</v>
      </c>
      <c r="K2101" s="57" t="s">
        <v>302</v>
      </c>
      <c r="L2101" s="57" t="s">
        <v>303</v>
      </c>
      <c r="M2101" s="57" t="s">
        <v>304</v>
      </c>
      <c r="N2101" s="57" t="s">
        <v>305</v>
      </c>
      <c r="O2101" s="57" t="s">
        <v>306</v>
      </c>
      <c r="P2101" s="57" t="s">
        <v>307</v>
      </c>
      <c r="Q2101" s="15"/>
      <c r="R2101" s="57" t="s">
        <v>41</v>
      </c>
      <c r="S2101" s="58"/>
    </row>
    <row r="2102" spans="1:19" ht="11.1" customHeight="1" x14ac:dyDescent="0.25">
      <c r="A2102" s="59"/>
      <c r="B2102" s="227"/>
      <c r="C2102" s="228"/>
      <c r="D2102" s="56" t="s">
        <v>42</v>
      </c>
      <c r="E2102" s="60">
        <v>30</v>
      </c>
      <c r="F2102" s="60">
        <v>47</v>
      </c>
      <c r="G2102" s="60">
        <v>50</v>
      </c>
      <c r="H2102" s="60">
        <v>35</v>
      </c>
      <c r="I2102" s="60">
        <v>50</v>
      </c>
      <c r="J2102" s="60">
        <v>45</v>
      </c>
      <c r="K2102" s="60">
        <v>35</v>
      </c>
      <c r="L2102" s="60">
        <v>35</v>
      </c>
      <c r="M2102" s="60">
        <v>50</v>
      </c>
      <c r="N2102" s="60">
        <v>30</v>
      </c>
      <c r="O2102" s="60">
        <v>30</v>
      </c>
      <c r="P2102" s="60">
        <v>30</v>
      </c>
      <c r="Q2102" s="15"/>
      <c r="R2102" s="60">
        <f>AVERAGE(E2102:P2102)</f>
        <v>38.916666666666664</v>
      </c>
      <c r="S2102" s="61" t="s">
        <v>43</v>
      </c>
    </row>
    <row r="2103" spans="1:19" ht="11.1" customHeight="1" x14ac:dyDescent="0.25">
      <c r="A2103" s="59"/>
      <c r="B2103" s="229"/>
      <c r="C2103" s="230"/>
      <c r="D2103" s="56" t="s">
        <v>44</v>
      </c>
      <c r="E2103" s="62" t="s">
        <v>83</v>
      </c>
      <c r="F2103" s="62" t="s">
        <v>83</v>
      </c>
      <c r="G2103" s="62" t="s">
        <v>83</v>
      </c>
      <c r="H2103" s="62" t="s">
        <v>83</v>
      </c>
      <c r="I2103" s="62" t="s">
        <v>83</v>
      </c>
      <c r="J2103" s="63" t="s">
        <v>83</v>
      </c>
      <c r="K2103" s="62" t="s">
        <v>83</v>
      </c>
      <c r="L2103" s="62" t="s">
        <v>121</v>
      </c>
      <c r="M2103" s="62" t="s">
        <v>83</v>
      </c>
      <c r="N2103" s="62" t="s">
        <v>121</v>
      </c>
      <c r="O2103" s="62" t="s">
        <v>121</v>
      </c>
      <c r="P2103" s="62" t="s">
        <v>121</v>
      </c>
      <c r="Q2103" s="64"/>
      <c r="R2103" s="60">
        <f>AVERAGE(E2102:J2102)</f>
        <v>42.833333333333336</v>
      </c>
      <c r="S2103" s="61" t="s">
        <v>46</v>
      </c>
    </row>
    <row r="2104" spans="1:19" s="178" customFormat="1" ht="11.1" customHeight="1" x14ac:dyDescent="0.25">
      <c r="A2104" s="59"/>
      <c r="B2104" s="15"/>
      <c r="C2104" s="15"/>
      <c r="D2104" s="15"/>
      <c r="E2104" s="15"/>
      <c r="F2104" s="15"/>
      <c r="G2104" s="161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</row>
    <row r="2105" spans="1:19" s="178" customFormat="1" ht="11.1" customHeight="1" x14ac:dyDescent="0.25">
      <c r="A2105" s="59"/>
      <c r="B2105" s="231" t="s">
        <v>408</v>
      </c>
      <c r="C2105" s="231"/>
      <c r="D2105" s="56" t="s">
        <v>28</v>
      </c>
      <c r="E2105" s="57" t="s">
        <v>411</v>
      </c>
      <c r="F2105" s="57" t="s">
        <v>412</v>
      </c>
      <c r="G2105" s="57" t="s">
        <v>413</v>
      </c>
      <c r="H2105" s="57" t="s">
        <v>414</v>
      </c>
      <c r="I2105" s="57" t="s">
        <v>415</v>
      </c>
      <c r="J2105" s="57" t="s">
        <v>416</v>
      </c>
      <c r="K2105" s="57" t="s">
        <v>417</v>
      </c>
      <c r="L2105" s="57" t="s">
        <v>418</v>
      </c>
      <c r="M2105" s="57" t="s">
        <v>419</v>
      </c>
      <c r="N2105" s="57" t="s">
        <v>420</v>
      </c>
      <c r="O2105" s="57" t="s">
        <v>421</v>
      </c>
      <c r="P2105" s="57" t="s">
        <v>422</v>
      </c>
      <c r="Q2105" s="15"/>
      <c r="R2105" s="150" t="s">
        <v>41</v>
      </c>
      <c r="S2105" s="58"/>
    </row>
    <row r="2106" spans="1:19" s="178" customFormat="1" ht="11.1" customHeight="1" x14ac:dyDescent="0.25">
      <c r="A2106" s="59"/>
      <c r="B2106" s="231"/>
      <c r="C2106" s="231"/>
      <c r="D2106" s="56" t="s">
        <v>42</v>
      </c>
      <c r="E2106" s="60"/>
      <c r="F2106" s="60"/>
      <c r="G2106" s="60"/>
      <c r="H2106" s="60"/>
      <c r="I2106" s="60"/>
      <c r="J2106" s="60"/>
      <c r="K2106" s="60"/>
      <c r="L2106" s="60"/>
      <c r="M2106" s="60"/>
      <c r="N2106" s="60"/>
      <c r="O2106" s="60"/>
      <c r="P2106" s="60"/>
      <c r="Q2106" s="15"/>
      <c r="R2106" s="60"/>
      <c r="S2106" s="61" t="s">
        <v>43</v>
      </c>
    </row>
    <row r="2107" spans="1:19" s="178" customFormat="1" ht="11.1" customHeight="1" x14ac:dyDescent="0.25">
      <c r="A2107" s="59"/>
      <c r="B2107" s="231"/>
      <c r="C2107" s="231"/>
      <c r="D2107" s="56" t="s">
        <v>44</v>
      </c>
      <c r="E2107" s="62" t="s">
        <v>112</v>
      </c>
      <c r="F2107" s="62" t="s">
        <v>112</v>
      </c>
      <c r="G2107" s="62" t="s">
        <v>112</v>
      </c>
      <c r="H2107" s="62" t="s">
        <v>112</v>
      </c>
      <c r="I2107" s="62" t="s">
        <v>112</v>
      </c>
      <c r="J2107" s="63" t="s">
        <v>112</v>
      </c>
      <c r="K2107" s="62" t="s">
        <v>112</v>
      </c>
      <c r="L2107" s="62" t="s">
        <v>112</v>
      </c>
      <c r="M2107" s="62" t="s">
        <v>112</v>
      </c>
      <c r="N2107" s="62" t="s">
        <v>112</v>
      </c>
      <c r="O2107" s="62" t="s">
        <v>112</v>
      </c>
      <c r="P2107" s="62" t="s">
        <v>112</v>
      </c>
      <c r="Q2107" s="64"/>
      <c r="R2107" s="60"/>
      <c r="S2107" s="61" t="s">
        <v>46</v>
      </c>
    </row>
    <row r="2108" spans="1:19" s="185" customFormat="1" ht="11.1" customHeight="1" x14ac:dyDescent="0.25">
      <c r="A2108" s="59"/>
      <c r="B2108" s="184"/>
      <c r="C2108" s="184"/>
      <c r="D2108" s="59"/>
      <c r="E2108" s="82"/>
      <c r="F2108" s="82"/>
      <c r="G2108" s="82"/>
      <c r="H2108" s="82"/>
      <c r="I2108" s="82"/>
      <c r="J2108" s="83"/>
      <c r="K2108" s="82"/>
      <c r="L2108" s="82"/>
      <c r="M2108" s="82"/>
      <c r="N2108" s="82"/>
      <c r="O2108" s="82"/>
      <c r="P2108" s="82"/>
      <c r="Q2108" s="81"/>
      <c r="R2108" s="65"/>
      <c r="S2108" s="85"/>
    </row>
    <row r="2109" spans="1:19" s="183" customFormat="1" ht="11.1" customHeight="1" x14ac:dyDescent="0.25">
      <c r="A2109" s="59"/>
      <c r="B2109" s="225" t="s">
        <v>446</v>
      </c>
      <c r="C2109" s="226"/>
      <c r="D2109" s="56" t="s">
        <v>28</v>
      </c>
      <c r="E2109" s="57" t="s">
        <v>434</v>
      </c>
      <c r="F2109" s="57" t="s">
        <v>435</v>
      </c>
      <c r="G2109" s="57" t="s">
        <v>436</v>
      </c>
      <c r="H2109" s="57" t="s">
        <v>437</v>
      </c>
      <c r="I2109" s="57" t="s">
        <v>438</v>
      </c>
      <c r="J2109" s="57" t="s">
        <v>439</v>
      </c>
      <c r="K2109" s="57" t="s">
        <v>440</v>
      </c>
      <c r="L2109" s="57" t="s">
        <v>441</v>
      </c>
      <c r="M2109" s="57" t="s">
        <v>442</v>
      </c>
      <c r="N2109" s="57" t="s">
        <v>443</v>
      </c>
      <c r="O2109" s="57" t="s">
        <v>444</v>
      </c>
      <c r="P2109" s="57" t="s">
        <v>445</v>
      </c>
      <c r="Q2109" s="15"/>
      <c r="R2109" s="150" t="s">
        <v>41</v>
      </c>
      <c r="S2109" s="61"/>
    </row>
    <row r="2110" spans="1:19" s="183" customFormat="1" ht="11.1" customHeight="1" x14ac:dyDescent="0.25">
      <c r="A2110" s="59"/>
      <c r="B2110" s="227"/>
      <c r="C2110" s="228"/>
      <c r="D2110" s="56" t="s">
        <v>42</v>
      </c>
      <c r="E2110" s="60">
        <v>50</v>
      </c>
      <c r="F2110" s="60">
        <v>75</v>
      </c>
      <c r="G2110" s="60">
        <v>100</v>
      </c>
      <c r="H2110" s="60">
        <v>100</v>
      </c>
      <c r="I2110" s="60">
        <v>95</v>
      </c>
      <c r="J2110" s="60">
        <v>100</v>
      </c>
      <c r="K2110" s="60">
        <v>50</v>
      </c>
      <c r="L2110" s="60">
        <v>70</v>
      </c>
      <c r="M2110" s="60">
        <v>100</v>
      </c>
      <c r="N2110" s="60">
        <v>100</v>
      </c>
      <c r="O2110" s="60">
        <v>100</v>
      </c>
      <c r="P2110" s="60">
        <v>90</v>
      </c>
      <c r="Q2110" s="15"/>
      <c r="R2110" s="60">
        <f>AVERAGE(E2110:P2110)</f>
        <v>85.833333333333329</v>
      </c>
      <c r="S2110" s="61" t="s">
        <v>43</v>
      </c>
    </row>
    <row r="2111" spans="1:19" s="183" customFormat="1" ht="11.1" customHeight="1" x14ac:dyDescent="0.25">
      <c r="A2111" s="59"/>
      <c r="B2111" s="229"/>
      <c r="C2111" s="230"/>
      <c r="D2111" s="56" t="s">
        <v>44</v>
      </c>
      <c r="E2111" s="62" t="s">
        <v>121</v>
      </c>
      <c r="F2111" s="62" t="s">
        <v>121</v>
      </c>
      <c r="G2111" s="62" t="s">
        <v>83</v>
      </c>
      <c r="H2111" s="62" t="s">
        <v>83</v>
      </c>
      <c r="I2111" s="62" t="s">
        <v>121</v>
      </c>
      <c r="J2111" s="63" t="s">
        <v>121</v>
      </c>
      <c r="K2111" s="62" t="s">
        <v>121</v>
      </c>
      <c r="L2111" s="63" t="s">
        <v>121</v>
      </c>
      <c r="M2111" s="63" t="s">
        <v>121</v>
      </c>
      <c r="N2111" s="63" t="s">
        <v>121</v>
      </c>
      <c r="O2111" s="63" t="s">
        <v>83</v>
      </c>
      <c r="P2111" s="63" t="s">
        <v>121</v>
      </c>
      <c r="Q2111" s="64"/>
      <c r="R2111" s="60">
        <f>AVERAGE(E2110:J2110)</f>
        <v>86.666666666666671</v>
      </c>
      <c r="S2111" s="61" t="s">
        <v>46</v>
      </c>
    </row>
    <row r="2112" spans="1:19" s="185" customFormat="1" ht="11.1" customHeight="1" x14ac:dyDescent="0.25">
      <c r="A2112" s="59"/>
      <c r="B2112" s="184"/>
      <c r="C2112" s="184"/>
      <c r="D2112" s="59"/>
      <c r="E2112" s="82"/>
      <c r="F2112" s="82"/>
      <c r="G2112" s="82"/>
      <c r="H2112" s="82"/>
      <c r="I2112" s="82"/>
      <c r="J2112" s="83"/>
      <c r="K2112" s="82"/>
      <c r="L2112" s="82"/>
      <c r="M2112" s="82"/>
      <c r="N2112" s="82"/>
      <c r="O2112" s="82"/>
      <c r="P2112" s="82"/>
      <c r="Q2112" s="81"/>
      <c r="R2112" s="65"/>
      <c r="S2112" s="85"/>
    </row>
    <row r="2114" spans="1:19" ht="20.100000000000001" customHeight="1" x14ac:dyDescent="0.25">
      <c r="A2114" s="198" t="s">
        <v>152</v>
      </c>
      <c r="B2114" s="198"/>
      <c r="C2114" s="198"/>
      <c r="D2114" s="153"/>
      <c r="E2114" s="153"/>
      <c r="F2114" s="153"/>
      <c r="H2114" s="153"/>
      <c r="I2114" s="153"/>
      <c r="J2114" s="153"/>
      <c r="K2114" s="153"/>
      <c r="N2114" s="153"/>
      <c r="O2114" s="153"/>
      <c r="P2114" s="153"/>
      <c r="Q2114" s="153"/>
      <c r="R2114" s="153"/>
      <c r="S2114" s="153"/>
    </row>
    <row r="2115" spans="1:19" ht="15" customHeight="1" x14ac:dyDescent="0.25">
      <c r="A2115" s="215" t="s">
        <v>351</v>
      </c>
      <c r="B2115" s="215"/>
      <c r="C2115" s="153"/>
      <c r="D2115" s="14" t="s">
        <v>26</v>
      </c>
      <c r="E2115" s="153"/>
      <c r="F2115" s="153"/>
      <c r="H2115" s="153"/>
      <c r="I2115" s="153"/>
      <c r="J2115" s="153"/>
      <c r="K2115" s="153"/>
      <c r="N2115" s="153"/>
      <c r="O2115" s="153"/>
      <c r="P2115" s="153"/>
      <c r="Q2115" s="153"/>
      <c r="R2115" s="153"/>
      <c r="S2115" s="153"/>
    </row>
    <row r="2116" spans="1:19" ht="11.1" customHeight="1" x14ac:dyDescent="0.25">
      <c r="A2116" s="153"/>
      <c r="B2116" s="153"/>
      <c r="C2116" s="153"/>
      <c r="D2116" s="153"/>
      <c r="E2116" s="153"/>
      <c r="F2116" s="153"/>
      <c r="H2116" s="153"/>
      <c r="I2116" s="153"/>
      <c r="J2116" s="153"/>
      <c r="K2116" s="153"/>
      <c r="N2116" s="153"/>
      <c r="O2116" s="153"/>
      <c r="P2116" s="153"/>
      <c r="Q2116" s="153"/>
      <c r="R2116" s="153"/>
      <c r="S2116" s="153"/>
    </row>
    <row r="2117" spans="1:19" ht="11.1" customHeight="1" x14ac:dyDescent="0.25">
      <c r="A2117" s="55"/>
      <c r="B2117" s="225" t="s">
        <v>116</v>
      </c>
      <c r="C2117" s="226"/>
      <c r="D2117" s="56" t="s">
        <v>28</v>
      </c>
      <c r="E2117" s="57" t="s">
        <v>29</v>
      </c>
      <c r="F2117" s="57" t="s">
        <v>30</v>
      </c>
      <c r="G2117" s="57" t="s">
        <v>31</v>
      </c>
      <c r="H2117" s="57" t="s">
        <v>32</v>
      </c>
      <c r="I2117" s="57" t="s">
        <v>33</v>
      </c>
      <c r="J2117" s="57" t="s">
        <v>34</v>
      </c>
      <c r="K2117" s="57" t="s">
        <v>35</v>
      </c>
      <c r="L2117" s="57" t="s">
        <v>36</v>
      </c>
      <c r="M2117" s="57" t="s">
        <v>37</v>
      </c>
      <c r="N2117" s="57" t="s">
        <v>38</v>
      </c>
      <c r="O2117" s="57" t="s">
        <v>39</v>
      </c>
      <c r="P2117" s="57" t="s">
        <v>40</v>
      </c>
      <c r="Q2117" s="15"/>
      <c r="R2117" s="57" t="s">
        <v>41</v>
      </c>
      <c r="S2117" s="58"/>
    </row>
    <row r="2118" spans="1:19" ht="11.1" customHeight="1" x14ac:dyDescent="0.25">
      <c r="A2118" s="59"/>
      <c r="B2118" s="227"/>
      <c r="C2118" s="228"/>
      <c r="D2118" s="56" t="s">
        <v>42</v>
      </c>
      <c r="E2118" s="60"/>
      <c r="F2118" s="60"/>
      <c r="G2118" s="60">
        <v>65</v>
      </c>
      <c r="H2118" s="60">
        <v>60</v>
      </c>
      <c r="I2118" s="60">
        <v>65</v>
      </c>
      <c r="J2118" s="60">
        <v>60</v>
      </c>
      <c r="K2118" s="60">
        <v>55</v>
      </c>
      <c r="L2118" s="60">
        <v>50</v>
      </c>
      <c r="M2118" s="60">
        <v>55</v>
      </c>
      <c r="N2118" s="60">
        <v>80</v>
      </c>
      <c r="O2118" s="60">
        <v>60</v>
      </c>
      <c r="P2118" s="60">
        <v>80</v>
      </c>
      <c r="Q2118" s="15"/>
      <c r="R2118" s="60">
        <f>AVERAGE(E2118:P2118)</f>
        <v>63</v>
      </c>
      <c r="S2118" s="61" t="s">
        <v>43</v>
      </c>
    </row>
    <row r="2119" spans="1:19" ht="11.1" customHeight="1" x14ac:dyDescent="0.25">
      <c r="A2119" s="59"/>
      <c r="B2119" s="229"/>
      <c r="C2119" s="230"/>
      <c r="D2119" s="56" t="s">
        <v>44</v>
      </c>
      <c r="E2119" s="62"/>
      <c r="F2119" s="62"/>
      <c r="G2119" s="62"/>
      <c r="H2119" s="62"/>
      <c r="I2119" s="62"/>
      <c r="J2119" s="63"/>
      <c r="K2119" s="63"/>
      <c r="L2119" s="63"/>
      <c r="M2119" s="63"/>
      <c r="N2119" s="63"/>
      <c r="O2119" s="63"/>
      <c r="P2119" s="63"/>
      <c r="Q2119" s="64"/>
      <c r="R2119" s="60">
        <f>AVERAGE(E2118:J2118)</f>
        <v>62.5</v>
      </c>
      <c r="S2119" s="61" t="s">
        <v>46</v>
      </c>
    </row>
    <row r="2120" spans="1:19" ht="11.1" customHeight="1" x14ac:dyDescent="0.25">
      <c r="A2120" s="59"/>
      <c r="B2120" s="59"/>
      <c r="C2120" s="59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15"/>
      <c r="P2120" s="15"/>
      <c r="Q2120" s="15"/>
      <c r="R2120" s="15"/>
      <c r="S2120" s="54"/>
    </row>
    <row r="2121" spans="1:19" ht="11.1" customHeight="1" x14ac:dyDescent="0.25">
      <c r="A2121" s="55"/>
      <c r="B2121" s="225" t="s">
        <v>117</v>
      </c>
      <c r="C2121" s="226"/>
      <c r="D2121" s="56" t="s">
        <v>28</v>
      </c>
      <c r="E2121" s="57" t="s">
        <v>47</v>
      </c>
      <c r="F2121" s="57" t="s">
        <v>48</v>
      </c>
      <c r="G2121" s="57" t="s">
        <v>49</v>
      </c>
      <c r="H2121" s="57" t="s">
        <v>50</v>
      </c>
      <c r="I2121" s="57" t="s">
        <v>51</v>
      </c>
      <c r="J2121" s="57" t="s">
        <v>52</v>
      </c>
      <c r="K2121" s="57" t="s">
        <v>53</v>
      </c>
      <c r="L2121" s="57" t="s">
        <v>54</v>
      </c>
      <c r="M2121" s="57" t="s">
        <v>55</v>
      </c>
      <c r="N2121" s="57" t="s">
        <v>56</v>
      </c>
      <c r="O2121" s="57" t="s">
        <v>57</v>
      </c>
      <c r="P2121" s="57" t="s">
        <v>58</v>
      </c>
      <c r="Q2121" s="15"/>
      <c r="R2121" s="57" t="s">
        <v>41</v>
      </c>
      <c r="S2121" s="58"/>
    </row>
    <row r="2122" spans="1:19" ht="11.1" customHeight="1" x14ac:dyDescent="0.25">
      <c r="A2122" s="59"/>
      <c r="B2122" s="227"/>
      <c r="C2122" s="228"/>
      <c r="D2122" s="56" t="s">
        <v>42</v>
      </c>
      <c r="E2122" s="60">
        <v>90</v>
      </c>
      <c r="F2122" s="60">
        <v>90</v>
      </c>
      <c r="G2122" s="60">
        <v>50</v>
      </c>
      <c r="H2122" s="60">
        <v>250</v>
      </c>
      <c r="I2122" s="60">
        <v>60</v>
      </c>
      <c r="J2122" s="60">
        <v>120</v>
      </c>
      <c r="K2122" s="60">
        <v>60</v>
      </c>
      <c r="L2122" s="60">
        <v>50</v>
      </c>
      <c r="M2122" s="60">
        <v>140</v>
      </c>
      <c r="N2122" s="60">
        <v>60</v>
      </c>
      <c r="O2122" s="60">
        <v>50</v>
      </c>
      <c r="P2122" s="60" t="s">
        <v>45</v>
      </c>
      <c r="Q2122" s="15"/>
      <c r="R2122" s="60">
        <f>AVERAGE(E2122:P2122)</f>
        <v>92.727272727272734</v>
      </c>
      <c r="S2122" s="61" t="s">
        <v>43</v>
      </c>
    </row>
    <row r="2123" spans="1:19" ht="11.1" customHeight="1" x14ac:dyDescent="0.25">
      <c r="A2123" s="59"/>
      <c r="B2123" s="229"/>
      <c r="C2123" s="230"/>
      <c r="D2123" s="56" t="s">
        <v>44</v>
      </c>
      <c r="E2123" s="62"/>
      <c r="F2123" s="62"/>
      <c r="G2123" s="62"/>
      <c r="H2123" s="62"/>
      <c r="I2123" s="62"/>
      <c r="J2123" s="63"/>
      <c r="K2123" s="63"/>
      <c r="L2123" s="63"/>
      <c r="M2123" s="63"/>
      <c r="N2123" s="63"/>
      <c r="O2123" s="63"/>
      <c r="P2123" s="63"/>
      <c r="Q2123" s="64"/>
      <c r="R2123" s="60">
        <f>AVERAGE(E2122:J2122)</f>
        <v>110</v>
      </c>
      <c r="S2123" s="61" t="s">
        <v>46</v>
      </c>
    </row>
    <row r="2124" spans="1:19" ht="11.1" customHeight="1" x14ac:dyDescent="0.25">
      <c r="A2124" s="59"/>
      <c r="B2124" s="52"/>
      <c r="C2124" s="15"/>
      <c r="D2124" s="66"/>
      <c r="E2124" s="66"/>
      <c r="F2124" s="66"/>
      <c r="G2124" s="61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  <c r="S2124" s="54"/>
    </row>
    <row r="2125" spans="1:19" ht="11.1" customHeight="1" x14ac:dyDescent="0.25">
      <c r="A2125" s="55"/>
      <c r="B2125" s="225" t="s">
        <v>118</v>
      </c>
      <c r="C2125" s="226"/>
      <c r="D2125" s="56" t="s">
        <v>28</v>
      </c>
      <c r="E2125" s="57" t="s">
        <v>60</v>
      </c>
      <c r="F2125" s="57" t="s">
        <v>61</v>
      </c>
      <c r="G2125" s="57" t="s">
        <v>62</v>
      </c>
      <c r="H2125" s="57" t="s">
        <v>63</v>
      </c>
      <c r="I2125" s="57" t="s">
        <v>64</v>
      </c>
      <c r="J2125" s="57" t="s">
        <v>65</v>
      </c>
      <c r="K2125" s="57" t="s">
        <v>66</v>
      </c>
      <c r="L2125" s="57" t="s">
        <v>67</v>
      </c>
      <c r="M2125" s="57" t="s">
        <v>68</v>
      </c>
      <c r="N2125" s="57" t="s">
        <v>56</v>
      </c>
      <c r="O2125" s="57" t="s">
        <v>69</v>
      </c>
      <c r="P2125" s="57" t="s">
        <v>70</v>
      </c>
      <c r="Q2125" s="15"/>
      <c r="R2125" s="57" t="s">
        <v>41</v>
      </c>
      <c r="S2125" s="58"/>
    </row>
    <row r="2126" spans="1:19" ht="11.1" customHeight="1" x14ac:dyDescent="0.25">
      <c r="A2126" s="59"/>
      <c r="B2126" s="227"/>
      <c r="C2126" s="228"/>
      <c r="D2126" s="56" t="s">
        <v>42</v>
      </c>
      <c r="E2126" s="60">
        <v>80</v>
      </c>
      <c r="F2126" s="60">
        <v>120</v>
      </c>
      <c r="G2126" s="60">
        <v>60</v>
      </c>
      <c r="H2126" s="60">
        <v>120</v>
      </c>
      <c r="I2126" s="60">
        <v>180</v>
      </c>
      <c r="J2126" s="60">
        <v>90</v>
      </c>
      <c r="K2126" s="60">
        <v>60</v>
      </c>
      <c r="L2126" s="60">
        <v>80</v>
      </c>
      <c r="M2126" s="60">
        <v>90</v>
      </c>
      <c r="N2126" s="60"/>
      <c r="O2126" s="60">
        <v>50</v>
      </c>
      <c r="P2126" s="60" t="s">
        <v>45</v>
      </c>
      <c r="Q2126" s="15"/>
      <c r="R2126" s="60">
        <f>AVERAGE(E2126:P2126)</f>
        <v>93</v>
      </c>
      <c r="S2126" s="61" t="s">
        <v>43</v>
      </c>
    </row>
    <row r="2127" spans="1:19" ht="11.1" customHeight="1" x14ac:dyDescent="0.25">
      <c r="A2127" s="59"/>
      <c r="B2127" s="229"/>
      <c r="C2127" s="230"/>
      <c r="D2127" s="56" t="s">
        <v>44</v>
      </c>
      <c r="E2127" s="62"/>
      <c r="F2127" s="62"/>
      <c r="G2127" s="62"/>
      <c r="H2127" s="62"/>
      <c r="I2127" s="62"/>
      <c r="J2127" s="63"/>
      <c r="K2127" s="63"/>
      <c r="L2127" s="63"/>
      <c r="M2127" s="63"/>
      <c r="N2127" s="63" t="s">
        <v>137</v>
      </c>
      <c r="O2127" s="63"/>
      <c r="P2127" s="63"/>
      <c r="Q2127" s="64"/>
      <c r="R2127" s="60">
        <f>AVERAGE(E2126:J2126)</f>
        <v>108.33333333333333</v>
      </c>
      <c r="S2127" s="61" t="s">
        <v>46</v>
      </c>
    </row>
    <row r="2128" spans="1:19" ht="11.1" customHeight="1" x14ac:dyDescent="0.25">
      <c r="A2128" s="59"/>
      <c r="B2128" s="55"/>
      <c r="C2128" s="59"/>
      <c r="D2128" s="59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59"/>
      <c r="R2128" s="59"/>
      <c r="S2128" s="59"/>
    </row>
    <row r="2129" spans="1:19" ht="11.1" customHeight="1" x14ac:dyDescent="0.25">
      <c r="A2129" s="55"/>
      <c r="B2129" s="225" t="s">
        <v>119</v>
      </c>
      <c r="C2129" s="226"/>
      <c r="D2129" s="56" t="s">
        <v>28</v>
      </c>
      <c r="E2129" s="57" t="s">
        <v>71</v>
      </c>
      <c r="F2129" s="57" t="s">
        <v>72</v>
      </c>
      <c r="G2129" s="57" t="s">
        <v>73</v>
      </c>
      <c r="H2129" s="57" t="s">
        <v>74</v>
      </c>
      <c r="I2129" s="57" t="s">
        <v>75</v>
      </c>
      <c r="J2129" s="57" t="s">
        <v>76</v>
      </c>
      <c r="K2129" s="57" t="s">
        <v>77</v>
      </c>
      <c r="L2129" s="57" t="s">
        <v>78</v>
      </c>
      <c r="M2129" s="57" t="s">
        <v>79</v>
      </c>
      <c r="N2129" s="57" t="s">
        <v>80</v>
      </c>
      <c r="O2129" s="57" t="s">
        <v>81</v>
      </c>
      <c r="P2129" s="57" t="s">
        <v>82</v>
      </c>
      <c r="Q2129" s="15"/>
      <c r="R2129" s="57" t="s">
        <v>41</v>
      </c>
      <c r="S2129" s="58"/>
    </row>
    <row r="2130" spans="1:19" ht="11.1" customHeight="1" x14ac:dyDescent="0.25">
      <c r="A2130" s="59"/>
      <c r="B2130" s="227"/>
      <c r="C2130" s="228"/>
      <c r="D2130" s="56" t="s">
        <v>42</v>
      </c>
      <c r="E2130" s="60">
        <v>80</v>
      </c>
      <c r="F2130" s="60"/>
      <c r="G2130" s="60">
        <v>70</v>
      </c>
      <c r="H2130" s="60">
        <v>100</v>
      </c>
      <c r="I2130" s="60">
        <v>129</v>
      </c>
      <c r="J2130" s="60">
        <v>90</v>
      </c>
      <c r="K2130" s="60">
        <v>90</v>
      </c>
      <c r="L2130" s="60">
        <v>90</v>
      </c>
      <c r="M2130" s="60">
        <v>90</v>
      </c>
      <c r="N2130" s="60">
        <v>80</v>
      </c>
      <c r="O2130" s="60"/>
      <c r="P2130" s="60">
        <v>90</v>
      </c>
      <c r="Q2130" s="15"/>
      <c r="R2130" s="60">
        <f>AVERAGE(E2130:P2130)</f>
        <v>90.9</v>
      </c>
      <c r="S2130" s="61" t="s">
        <v>43</v>
      </c>
    </row>
    <row r="2131" spans="1:19" ht="11.1" customHeight="1" x14ac:dyDescent="0.25">
      <c r="A2131" s="59"/>
      <c r="B2131" s="229"/>
      <c r="C2131" s="230"/>
      <c r="D2131" s="56" t="s">
        <v>44</v>
      </c>
      <c r="E2131" s="62"/>
      <c r="F2131" s="62" t="s">
        <v>45</v>
      </c>
      <c r="G2131" s="62"/>
      <c r="H2131" s="62"/>
      <c r="I2131" s="62"/>
      <c r="J2131" s="63"/>
      <c r="K2131" s="63"/>
      <c r="L2131" s="63"/>
      <c r="M2131" s="63"/>
      <c r="N2131" s="63"/>
      <c r="O2131" s="63" t="s">
        <v>59</v>
      </c>
      <c r="P2131" s="63"/>
      <c r="Q2131" s="64"/>
      <c r="R2131" s="60">
        <f>AVERAGE(E2130:J2130)</f>
        <v>93.8</v>
      </c>
      <c r="S2131" s="61" t="s">
        <v>46</v>
      </c>
    </row>
    <row r="2132" spans="1:19" ht="11.1" customHeight="1" x14ac:dyDescent="0.25">
      <c r="A2132" s="59"/>
      <c r="B2132" s="55"/>
      <c r="C2132" s="59"/>
      <c r="D2132" s="59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59"/>
      <c r="R2132" s="59"/>
      <c r="S2132" s="59"/>
    </row>
    <row r="2133" spans="1:19" ht="11.1" customHeight="1" x14ac:dyDescent="0.25">
      <c r="A2133" s="55"/>
      <c r="B2133" s="225" t="s">
        <v>122</v>
      </c>
      <c r="C2133" s="226"/>
      <c r="D2133" s="56" t="s">
        <v>28</v>
      </c>
      <c r="E2133" s="57" t="s">
        <v>85</v>
      </c>
      <c r="F2133" s="57" t="s">
        <v>86</v>
      </c>
      <c r="G2133" s="57" t="s">
        <v>87</v>
      </c>
      <c r="H2133" s="57" t="s">
        <v>88</v>
      </c>
      <c r="I2133" s="57" t="s">
        <v>89</v>
      </c>
      <c r="J2133" s="57" t="s">
        <v>90</v>
      </c>
      <c r="K2133" s="57" t="s">
        <v>91</v>
      </c>
      <c r="L2133" s="57" t="s">
        <v>92</v>
      </c>
      <c r="M2133" s="57" t="s">
        <v>93</v>
      </c>
      <c r="N2133" s="57" t="s">
        <v>94</v>
      </c>
      <c r="O2133" s="57" t="s">
        <v>95</v>
      </c>
      <c r="P2133" s="57" t="s">
        <v>96</v>
      </c>
      <c r="Q2133" s="15"/>
      <c r="R2133" s="57" t="s">
        <v>41</v>
      </c>
      <c r="S2133" s="58"/>
    </row>
    <row r="2134" spans="1:19" ht="11.1" customHeight="1" x14ac:dyDescent="0.25">
      <c r="A2134" s="59"/>
      <c r="B2134" s="227"/>
      <c r="C2134" s="228"/>
      <c r="D2134" s="56" t="s">
        <v>42</v>
      </c>
      <c r="E2134" s="60"/>
      <c r="F2134" s="60">
        <v>145</v>
      </c>
      <c r="G2134" s="60">
        <v>90</v>
      </c>
      <c r="H2134" s="60">
        <v>210</v>
      </c>
      <c r="I2134" s="60">
        <v>190</v>
      </c>
      <c r="J2134" s="60">
        <v>160</v>
      </c>
      <c r="K2134" s="60">
        <v>110</v>
      </c>
      <c r="L2134" s="60">
        <v>55</v>
      </c>
      <c r="M2134" s="60">
        <v>80</v>
      </c>
      <c r="N2134" s="60"/>
      <c r="O2134" s="60">
        <v>30</v>
      </c>
      <c r="P2134" s="60">
        <v>100</v>
      </c>
      <c r="Q2134" s="15"/>
      <c r="R2134" s="60">
        <f>AVERAGE(E2134:P2134)</f>
        <v>117</v>
      </c>
      <c r="S2134" s="61" t="s">
        <v>43</v>
      </c>
    </row>
    <row r="2135" spans="1:19" ht="11.1" customHeight="1" x14ac:dyDescent="0.25">
      <c r="A2135" s="59"/>
      <c r="B2135" s="229"/>
      <c r="C2135" s="230"/>
      <c r="D2135" s="56" t="s">
        <v>44</v>
      </c>
      <c r="E2135" s="62" t="s">
        <v>45</v>
      </c>
      <c r="F2135" s="62" t="s">
        <v>177</v>
      </c>
      <c r="G2135" s="62" t="s">
        <v>149</v>
      </c>
      <c r="H2135" s="62" t="s">
        <v>149</v>
      </c>
      <c r="I2135" s="62" t="s">
        <v>177</v>
      </c>
      <c r="J2135" s="63" t="s">
        <v>177</v>
      </c>
      <c r="K2135" s="63" t="s">
        <v>149</v>
      </c>
      <c r="L2135" s="63" t="s">
        <v>149</v>
      </c>
      <c r="M2135" s="63" t="s">
        <v>149</v>
      </c>
      <c r="N2135" s="63" t="s">
        <v>59</v>
      </c>
      <c r="O2135" s="63" t="s">
        <v>83</v>
      </c>
      <c r="P2135" s="63" t="s">
        <v>121</v>
      </c>
      <c r="Q2135" s="64"/>
      <c r="R2135" s="60">
        <f>AVERAGE(E2134:J2134)</f>
        <v>159</v>
      </c>
      <c r="S2135" s="61" t="s">
        <v>46</v>
      </c>
    </row>
    <row r="2136" spans="1:19" ht="11.1" customHeight="1" x14ac:dyDescent="0.25">
      <c r="A2136" s="59"/>
      <c r="B2136" s="15"/>
      <c r="C2136" s="15"/>
      <c r="D2136" s="15"/>
      <c r="E2136" s="15"/>
      <c r="F2136" s="15"/>
      <c r="G2136" s="161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</row>
    <row r="2137" spans="1:19" ht="11.1" customHeight="1" x14ac:dyDescent="0.25">
      <c r="A2137" s="55"/>
      <c r="B2137" s="225" t="s">
        <v>128</v>
      </c>
      <c r="C2137" s="226"/>
      <c r="D2137" s="56" t="s">
        <v>28</v>
      </c>
      <c r="E2137" s="57" t="s">
        <v>124</v>
      </c>
      <c r="F2137" s="57" t="s">
        <v>125</v>
      </c>
      <c r="G2137" s="57" t="s">
        <v>126</v>
      </c>
      <c r="H2137" s="57" t="s">
        <v>127</v>
      </c>
      <c r="I2137" s="57" t="s">
        <v>129</v>
      </c>
      <c r="J2137" s="57" t="s">
        <v>130</v>
      </c>
      <c r="K2137" s="57" t="s">
        <v>131</v>
      </c>
      <c r="L2137" s="57" t="s">
        <v>132</v>
      </c>
      <c r="M2137" s="57" t="s">
        <v>133</v>
      </c>
      <c r="N2137" s="57" t="s">
        <v>134</v>
      </c>
      <c r="O2137" s="57" t="s">
        <v>135</v>
      </c>
      <c r="P2137" s="57" t="s">
        <v>136</v>
      </c>
      <c r="Q2137" s="15"/>
      <c r="R2137" s="57" t="s">
        <v>41</v>
      </c>
      <c r="S2137" s="58"/>
    </row>
    <row r="2138" spans="1:19" ht="11.1" customHeight="1" x14ac:dyDescent="0.25">
      <c r="A2138" s="59"/>
      <c r="B2138" s="227"/>
      <c r="C2138" s="228"/>
      <c r="D2138" s="56" t="s">
        <v>42</v>
      </c>
      <c r="E2138" s="60"/>
      <c r="F2138" s="60"/>
      <c r="G2138" s="60">
        <v>35</v>
      </c>
      <c r="H2138" s="60">
        <v>170</v>
      </c>
      <c r="I2138" s="60">
        <v>75</v>
      </c>
      <c r="J2138" s="60">
        <v>95</v>
      </c>
      <c r="K2138" s="60">
        <v>55</v>
      </c>
      <c r="L2138" s="60">
        <v>45</v>
      </c>
      <c r="M2138" s="60">
        <v>55</v>
      </c>
      <c r="N2138" s="60">
        <v>100</v>
      </c>
      <c r="O2138" s="60" t="s">
        <v>16</v>
      </c>
      <c r="P2138" s="60">
        <v>60</v>
      </c>
      <c r="Q2138" s="15"/>
      <c r="R2138" s="60">
        <f>AVERAGE(E2138:P2138)</f>
        <v>76.666666666666671</v>
      </c>
      <c r="S2138" s="61" t="s">
        <v>43</v>
      </c>
    </row>
    <row r="2139" spans="1:19" ht="11.1" customHeight="1" x14ac:dyDescent="0.25">
      <c r="A2139" s="59"/>
      <c r="B2139" s="229"/>
      <c r="C2139" s="230"/>
      <c r="D2139" s="56" t="s">
        <v>44</v>
      </c>
      <c r="E2139" s="63" t="s">
        <v>45</v>
      </c>
      <c r="F2139" s="63" t="s">
        <v>45</v>
      </c>
      <c r="G2139" s="62" t="s">
        <v>171</v>
      </c>
      <c r="H2139" s="62" t="s">
        <v>177</v>
      </c>
      <c r="I2139" s="63" t="s">
        <v>293</v>
      </c>
      <c r="J2139" s="63" t="s">
        <v>171</v>
      </c>
      <c r="K2139" s="62" t="s">
        <v>16</v>
      </c>
      <c r="L2139" s="62" t="s">
        <v>16</v>
      </c>
      <c r="M2139" s="62" t="s">
        <v>16</v>
      </c>
      <c r="N2139" s="63" t="s">
        <v>121</v>
      </c>
      <c r="O2139" s="63" t="s">
        <v>16</v>
      </c>
      <c r="P2139" s="63" t="s">
        <v>83</v>
      </c>
      <c r="Q2139" s="64"/>
      <c r="R2139" s="60">
        <f>AVERAGE(E2138:J2138)</f>
        <v>93.75</v>
      </c>
      <c r="S2139" s="61" t="s">
        <v>46</v>
      </c>
    </row>
    <row r="2140" spans="1:19" ht="11.1" customHeight="1" x14ac:dyDescent="0.25">
      <c r="A2140" s="59"/>
      <c r="B2140" s="15"/>
      <c r="C2140" s="15"/>
      <c r="D2140" s="15"/>
      <c r="E2140" s="15"/>
      <c r="F2140" s="15"/>
      <c r="G2140" s="161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</row>
    <row r="2141" spans="1:19" ht="11.1" customHeight="1" x14ac:dyDescent="0.25">
      <c r="A2141" s="55"/>
      <c r="B2141" s="225" t="s">
        <v>295</v>
      </c>
      <c r="C2141" s="226"/>
      <c r="D2141" s="56" t="s">
        <v>28</v>
      </c>
      <c r="E2141" s="57" t="s">
        <v>296</v>
      </c>
      <c r="F2141" s="57" t="s">
        <v>297</v>
      </c>
      <c r="G2141" s="57" t="s">
        <v>298</v>
      </c>
      <c r="H2141" s="57" t="s">
        <v>299</v>
      </c>
      <c r="I2141" s="57" t="s">
        <v>300</v>
      </c>
      <c r="J2141" s="57" t="s">
        <v>301</v>
      </c>
      <c r="K2141" s="57" t="s">
        <v>302</v>
      </c>
      <c r="L2141" s="57" t="s">
        <v>303</v>
      </c>
      <c r="M2141" s="57" t="s">
        <v>304</v>
      </c>
      <c r="N2141" s="57" t="s">
        <v>305</v>
      </c>
      <c r="O2141" s="57" t="s">
        <v>306</v>
      </c>
      <c r="P2141" s="57" t="s">
        <v>307</v>
      </c>
      <c r="Q2141" s="15"/>
      <c r="R2141" s="57" t="s">
        <v>41</v>
      </c>
      <c r="S2141" s="58"/>
    </row>
    <row r="2142" spans="1:19" ht="11.1" customHeight="1" x14ac:dyDescent="0.25">
      <c r="A2142" s="59"/>
      <c r="B2142" s="227"/>
      <c r="C2142" s="228"/>
      <c r="D2142" s="56" t="s">
        <v>42</v>
      </c>
      <c r="E2142" s="60">
        <v>130</v>
      </c>
      <c r="F2142" s="60">
        <v>195</v>
      </c>
      <c r="G2142" s="60">
        <v>160</v>
      </c>
      <c r="H2142" s="60">
        <v>160</v>
      </c>
      <c r="I2142" s="60">
        <v>185</v>
      </c>
      <c r="J2142" s="60">
        <v>100</v>
      </c>
      <c r="K2142" s="60">
        <v>45</v>
      </c>
      <c r="L2142" s="60">
        <v>50</v>
      </c>
      <c r="M2142" s="60">
        <v>60</v>
      </c>
      <c r="N2142" s="60">
        <v>50</v>
      </c>
      <c r="O2142" s="60">
        <v>120</v>
      </c>
      <c r="P2142" s="60">
        <v>110</v>
      </c>
      <c r="Q2142" s="15"/>
      <c r="R2142" s="60">
        <f>AVERAGE(E2142:P2142)</f>
        <v>113.75</v>
      </c>
      <c r="S2142" s="61" t="s">
        <v>43</v>
      </c>
    </row>
    <row r="2143" spans="1:19" ht="11.1" customHeight="1" x14ac:dyDescent="0.25">
      <c r="A2143" s="59"/>
      <c r="B2143" s="229"/>
      <c r="C2143" s="230"/>
      <c r="D2143" s="56" t="s">
        <v>44</v>
      </c>
      <c r="E2143" s="62" t="s">
        <v>121</v>
      </c>
      <c r="F2143" s="62" t="s">
        <v>121</v>
      </c>
      <c r="G2143" s="62" t="s">
        <v>121</v>
      </c>
      <c r="H2143" s="62" t="s">
        <v>121</v>
      </c>
      <c r="I2143" s="62" t="s">
        <v>177</v>
      </c>
      <c r="J2143" s="63" t="s">
        <v>83</v>
      </c>
      <c r="K2143" s="62" t="s">
        <v>83</v>
      </c>
      <c r="L2143" s="62" t="s">
        <v>121</v>
      </c>
      <c r="M2143" s="62" t="s">
        <v>121</v>
      </c>
      <c r="N2143" s="62" t="s">
        <v>83</v>
      </c>
      <c r="O2143" s="62" t="s">
        <v>121</v>
      </c>
      <c r="P2143" s="62" t="s">
        <v>121</v>
      </c>
      <c r="Q2143" s="64"/>
      <c r="R2143" s="60">
        <f>AVERAGE(E2142:J2142)</f>
        <v>155</v>
      </c>
      <c r="S2143" s="61" t="s">
        <v>46</v>
      </c>
    </row>
    <row r="2144" spans="1:19" s="178" customFormat="1" ht="11.1" customHeight="1" x14ac:dyDescent="0.25">
      <c r="A2144" s="59"/>
      <c r="B2144" s="15"/>
      <c r="C2144" s="15"/>
      <c r="D2144" s="15"/>
      <c r="E2144" s="15"/>
      <c r="F2144" s="15"/>
      <c r="G2144" s="161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</row>
    <row r="2145" spans="1:19" s="178" customFormat="1" ht="11.1" customHeight="1" x14ac:dyDescent="0.25">
      <c r="A2145" s="59"/>
      <c r="B2145" s="231" t="s">
        <v>408</v>
      </c>
      <c r="C2145" s="231"/>
      <c r="D2145" s="56" t="s">
        <v>28</v>
      </c>
      <c r="E2145" s="57" t="s">
        <v>411</v>
      </c>
      <c r="F2145" s="57" t="s">
        <v>412</v>
      </c>
      <c r="G2145" s="57" t="s">
        <v>413</v>
      </c>
      <c r="H2145" s="57" t="s">
        <v>414</v>
      </c>
      <c r="I2145" s="57" t="s">
        <v>415</v>
      </c>
      <c r="J2145" s="57" t="s">
        <v>416</v>
      </c>
      <c r="K2145" s="57" t="s">
        <v>417</v>
      </c>
      <c r="L2145" s="57" t="s">
        <v>418</v>
      </c>
      <c r="M2145" s="57" t="s">
        <v>419</v>
      </c>
      <c r="N2145" s="57" t="s">
        <v>420</v>
      </c>
      <c r="O2145" s="57" t="s">
        <v>421</v>
      </c>
      <c r="P2145" s="57" t="s">
        <v>422</v>
      </c>
      <c r="Q2145" s="15"/>
      <c r="R2145" s="150" t="s">
        <v>41</v>
      </c>
      <c r="S2145" s="58"/>
    </row>
    <row r="2146" spans="1:19" s="178" customFormat="1" ht="11.1" customHeight="1" x14ac:dyDescent="0.25">
      <c r="A2146" s="59"/>
      <c r="B2146" s="231"/>
      <c r="C2146" s="231"/>
      <c r="D2146" s="56" t="s">
        <v>42</v>
      </c>
      <c r="E2146" s="60">
        <v>170</v>
      </c>
      <c r="F2146" s="60">
        <v>210</v>
      </c>
      <c r="G2146" s="60"/>
      <c r="H2146" s="60"/>
      <c r="I2146" s="60"/>
      <c r="J2146" s="60"/>
      <c r="K2146" s="60"/>
      <c r="L2146" s="60"/>
      <c r="M2146" s="60"/>
      <c r="N2146" s="60"/>
      <c r="O2146" s="60">
        <v>70</v>
      </c>
      <c r="P2146" s="60">
        <v>95</v>
      </c>
      <c r="Q2146" s="15"/>
      <c r="R2146" s="60">
        <f>AVERAGE(E2146:P2146)</f>
        <v>136.25</v>
      </c>
      <c r="S2146" s="61" t="s">
        <v>43</v>
      </c>
    </row>
    <row r="2147" spans="1:19" s="178" customFormat="1" ht="11.1" customHeight="1" x14ac:dyDescent="0.25">
      <c r="A2147" s="59"/>
      <c r="B2147" s="231"/>
      <c r="C2147" s="231"/>
      <c r="D2147" s="56" t="s">
        <v>44</v>
      </c>
      <c r="E2147" s="62" t="s">
        <v>121</v>
      </c>
      <c r="F2147" s="62" t="s">
        <v>177</v>
      </c>
      <c r="G2147" s="62" t="s">
        <v>112</v>
      </c>
      <c r="H2147" s="62" t="s">
        <v>112</v>
      </c>
      <c r="I2147" s="62" t="s">
        <v>112</v>
      </c>
      <c r="J2147" s="63" t="s">
        <v>112</v>
      </c>
      <c r="K2147" s="62" t="s">
        <v>112</v>
      </c>
      <c r="L2147" s="62" t="s">
        <v>112</v>
      </c>
      <c r="M2147" s="62" t="s">
        <v>112</v>
      </c>
      <c r="N2147" s="62" t="s">
        <v>112</v>
      </c>
      <c r="O2147" s="62" t="s">
        <v>83</v>
      </c>
      <c r="P2147" s="62" t="s">
        <v>121</v>
      </c>
      <c r="Q2147" s="64"/>
      <c r="R2147" s="60">
        <f>AVERAGE(E2146:J2146)</f>
        <v>190</v>
      </c>
      <c r="S2147" s="61" t="s">
        <v>46</v>
      </c>
    </row>
    <row r="2148" spans="1:19" s="185" customFormat="1" ht="11.1" customHeight="1" x14ac:dyDescent="0.25">
      <c r="A2148" s="59"/>
      <c r="B2148" s="184"/>
      <c r="C2148" s="184"/>
      <c r="D2148" s="59"/>
      <c r="E2148" s="82"/>
      <c r="F2148" s="82"/>
      <c r="G2148" s="82"/>
      <c r="H2148" s="82"/>
      <c r="I2148" s="82"/>
      <c r="J2148" s="83"/>
      <c r="K2148" s="82"/>
      <c r="L2148" s="82"/>
      <c r="M2148" s="82"/>
      <c r="N2148" s="82"/>
      <c r="O2148" s="82"/>
      <c r="P2148" s="82"/>
      <c r="Q2148" s="81"/>
      <c r="R2148" s="65"/>
      <c r="S2148" s="85"/>
    </row>
    <row r="2149" spans="1:19" s="183" customFormat="1" ht="11.1" customHeight="1" x14ac:dyDescent="0.25">
      <c r="A2149" s="59"/>
      <c r="B2149" s="225" t="s">
        <v>446</v>
      </c>
      <c r="C2149" s="226"/>
      <c r="D2149" s="56" t="s">
        <v>28</v>
      </c>
      <c r="E2149" s="57" t="s">
        <v>434</v>
      </c>
      <c r="F2149" s="57" t="s">
        <v>435</v>
      </c>
      <c r="G2149" s="57" t="s">
        <v>436</v>
      </c>
      <c r="H2149" s="57" t="s">
        <v>437</v>
      </c>
      <c r="I2149" s="57" t="s">
        <v>438</v>
      </c>
      <c r="J2149" s="57" t="s">
        <v>439</v>
      </c>
      <c r="K2149" s="57" t="s">
        <v>440</v>
      </c>
      <c r="L2149" s="57" t="s">
        <v>441</v>
      </c>
      <c r="M2149" s="57" t="s">
        <v>442</v>
      </c>
      <c r="N2149" s="57" t="s">
        <v>443</v>
      </c>
      <c r="O2149" s="57" t="s">
        <v>444</v>
      </c>
      <c r="P2149" s="57" t="s">
        <v>445</v>
      </c>
      <c r="Q2149" s="15"/>
      <c r="R2149" s="150" t="s">
        <v>41</v>
      </c>
      <c r="S2149" s="61"/>
    </row>
    <row r="2150" spans="1:19" s="183" customFormat="1" ht="11.1" customHeight="1" x14ac:dyDescent="0.25">
      <c r="A2150" s="59"/>
      <c r="B2150" s="227"/>
      <c r="C2150" s="228"/>
      <c r="D2150" s="56" t="s">
        <v>42</v>
      </c>
      <c r="E2150" s="60">
        <v>60</v>
      </c>
      <c r="F2150" s="60">
        <v>75</v>
      </c>
      <c r="G2150" s="60">
        <v>80</v>
      </c>
      <c r="H2150" s="60">
        <v>150</v>
      </c>
      <c r="I2150" s="60">
        <v>190</v>
      </c>
      <c r="J2150" s="60">
        <v>60</v>
      </c>
      <c r="K2150" s="60">
        <v>65</v>
      </c>
      <c r="L2150" s="60">
        <v>80</v>
      </c>
      <c r="M2150" s="60">
        <v>45</v>
      </c>
      <c r="N2150" s="60">
        <v>30</v>
      </c>
      <c r="O2150" s="60">
        <v>90</v>
      </c>
      <c r="P2150" s="60">
        <v>80</v>
      </c>
      <c r="Q2150" s="15"/>
      <c r="R2150" s="60">
        <f>AVERAGE(E2150:P2150)</f>
        <v>83.75</v>
      </c>
      <c r="S2150" s="61" t="s">
        <v>43</v>
      </c>
    </row>
    <row r="2151" spans="1:19" s="183" customFormat="1" ht="11.1" customHeight="1" x14ac:dyDescent="0.25">
      <c r="A2151" s="59"/>
      <c r="B2151" s="229"/>
      <c r="C2151" s="230"/>
      <c r="D2151" s="56" t="s">
        <v>44</v>
      </c>
      <c r="E2151" s="62" t="s">
        <v>121</v>
      </c>
      <c r="F2151" s="62" t="s">
        <v>83</v>
      </c>
      <c r="G2151" s="62" t="s">
        <v>83</v>
      </c>
      <c r="H2151" s="62" t="s">
        <v>121</v>
      </c>
      <c r="I2151" s="62" t="s">
        <v>121</v>
      </c>
      <c r="J2151" s="63" t="s">
        <v>83</v>
      </c>
      <c r="K2151" s="62" t="s">
        <v>83</v>
      </c>
      <c r="L2151" s="63" t="s">
        <v>83</v>
      </c>
      <c r="M2151" s="63" t="s">
        <v>144</v>
      </c>
      <c r="N2151" s="63" t="s">
        <v>83</v>
      </c>
      <c r="O2151" s="63" t="s">
        <v>121</v>
      </c>
      <c r="P2151" s="63" t="s">
        <v>121</v>
      </c>
      <c r="Q2151" s="64"/>
      <c r="R2151" s="60">
        <f>AVERAGE(E2150:J2150)</f>
        <v>102.5</v>
      </c>
      <c r="S2151" s="61" t="s">
        <v>46</v>
      </c>
    </row>
    <row r="2152" spans="1:19" s="185" customFormat="1" ht="11.1" customHeight="1" x14ac:dyDescent="0.25">
      <c r="A2152" s="59"/>
      <c r="B2152" s="189"/>
      <c r="C2152" s="189"/>
      <c r="D2152" s="59"/>
      <c r="E2152" s="82"/>
      <c r="F2152" s="82"/>
      <c r="G2152" s="82"/>
      <c r="H2152" s="82"/>
      <c r="I2152" s="82"/>
      <c r="J2152" s="83"/>
      <c r="K2152" s="82"/>
      <c r="L2152" s="83"/>
      <c r="M2152" s="83"/>
      <c r="N2152" s="83"/>
      <c r="O2152" s="83"/>
      <c r="P2152" s="83"/>
      <c r="Q2152" s="81"/>
      <c r="R2152" s="65"/>
      <c r="S2152" s="85"/>
    </row>
    <row r="2153" spans="1:19" s="188" customFormat="1" ht="11.1" customHeight="1" x14ac:dyDescent="0.25">
      <c r="A2153" s="59"/>
      <c r="B2153" s="225" t="s">
        <v>465</v>
      </c>
      <c r="C2153" s="226"/>
      <c r="D2153" s="56" t="s">
        <v>28</v>
      </c>
      <c r="E2153" s="57" t="s">
        <v>466</v>
      </c>
      <c r="F2153" s="57" t="s">
        <v>467</v>
      </c>
      <c r="G2153" s="57" t="s">
        <v>468</v>
      </c>
      <c r="H2153" s="57" t="s">
        <v>469</v>
      </c>
      <c r="I2153" s="57" t="s">
        <v>470</v>
      </c>
      <c r="J2153" s="57" t="s">
        <v>471</v>
      </c>
      <c r="K2153" s="57" t="s">
        <v>472</v>
      </c>
      <c r="L2153" s="57" t="s">
        <v>473</v>
      </c>
      <c r="M2153" s="57" t="s">
        <v>474</v>
      </c>
      <c r="N2153" s="57" t="s">
        <v>475</v>
      </c>
      <c r="O2153" s="57" t="s">
        <v>476</v>
      </c>
      <c r="P2153" s="57" t="s">
        <v>477</v>
      </c>
      <c r="Q2153" s="15"/>
      <c r="R2153" s="150" t="s">
        <v>41</v>
      </c>
      <c r="S2153" s="61"/>
    </row>
    <row r="2154" spans="1:19" s="188" customFormat="1" ht="11.1" customHeight="1" x14ac:dyDescent="0.25">
      <c r="A2154" s="59"/>
      <c r="B2154" s="227"/>
      <c r="C2154" s="228"/>
      <c r="D2154" s="56" t="s">
        <v>42</v>
      </c>
      <c r="E2154" s="60">
        <v>95</v>
      </c>
      <c r="F2154" s="60">
        <v>70</v>
      </c>
      <c r="G2154" s="60">
        <v>120</v>
      </c>
      <c r="H2154" s="60">
        <v>80</v>
      </c>
      <c r="I2154" s="60">
        <v>80</v>
      </c>
      <c r="J2154" s="60">
        <v>70</v>
      </c>
      <c r="K2154" s="60">
        <v>80</v>
      </c>
      <c r="L2154" s="60">
        <v>75</v>
      </c>
      <c r="M2154" s="60">
        <v>70</v>
      </c>
      <c r="N2154" s="60">
        <v>50</v>
      </c>
      <c r="O2154" s="60">
        <v>70</v>
      </c>
      <c r="P2154" s="60">
        <v>60</v>
      </c>
      <c r="Q2154" s="15"/>
      <c r="R2154" s="60">
        <f>AVERAGE(E2154:P2154)</f>
        <v>76.666666666666671</v>
      </c>
      <c r="S2154" s="61" t="s">
        <v>43</v>
      </c>
    </row>
    <row r="2155" spans="1:19" s="188" customFormat="1" ht="11.1" customHeight="1" x14ac:dyDescent="0.25">
      <c r="A2155" s="59"/>
      <c r="B2155" s="229"/>
      <c r="C2155" s="230"/>
      <c r="D2155" s="56" t="s">
        <v>44</v>
      </c>
      <c r="E2155" s="62" t="s">
        <v>83</v>
      </c>
      <c r="F2155" s="62" t="s">
        <v>121</v>
      </c>
      <c r="G2155" s="62" t="s">
        <v>121</v>
      </c>
      <c r="H2155" s="62" t="s">
        <v>121</v>
      </c>
      <c r="I2155" s="62" t="s">
        <v>121</v>
      </c>
      <c r="J2155" s="63" t="s">
        <v>121</v>
      </c>
      <c r="K2155" s="62" t="s">
        <v>121</v>
      </c>
      <c r="L2155" s="63" t="s">
        <v>121</v>
      </c>
      <c r="M2155" s="63" t="s">
        <v>121</v>
      </c>
      <c r="N2155" s="63" t="s">
        <v>121</v>
      </c>
      <c r="O2155" s="63" t="s">
        <v>83</v>
      </c>
      <c r="P2155" s="63" t="s">
        <v>83</v>
      </c>
      <c r="Q2155" s="64"/>
      <c r="R2155" s="60">
        <f>AVERAGE(E2154:J2154)</f>
        <v>85.833333333333329</v>
      </c>
      <c r="S2155" s="61" t="s">
        <v>46</v>
      </c>
    </row>
    <row r="2156" spans="1:19" s="185" customFormat="1" ht="11.1" customHeight="1" x14ac:dyDescent="0.25">
      <c r="A2156" s="59"/>
      <c r="B2156" s="184"/>
      <c r="C2156" s="184"/>
      <c r="D2156" s="59"/>
      <c r="E2156" s="82"/>
      <c r="F2156" s="82"/>
      <c r="G2156" s="82"/>
      <c r="H2156" s="82"/>
      <c r="I2156" s="82"/>
      <c r="J2156" s="83"/>
      <c r="K2156" s="82"/>
      <c r="L2156" s="82"/>
      <c r="M2156" s="82"/>
      <c r="N2156" s="82"/>
      <c r="O2156" s="82"/>
      <c r="P2156" s="82"/>
      <c r="Q2156" s="81"/>
      <c r="R2156" s="65"/>
      <c r="S2156" s="85"/>
    </row>
    <row r="2158" spans="1:19" ht="20.100000000000001" customHeight="1" x14ac:dyDescent="0.25">
      <c r="A2158" s="198" t="s">
        <v>244</v>
      </c>
      <c r="B2158" s="198"/>
      <c r="C2158" s="198"/>
      <c r="D2158" s="153"/>
      <c r="E2158" s="153"/>
      <c r="F2158" s="153"/>
      <c r="H2158" s="153"/>
      <c r="I2158" s="153"/>
      <c r="J2158" s="153"/>
      <c r="K2158" s="153"/>
      <c r="N2158" s="153"/>
      <c r="O2158" s="153"/>
      <c r="P2158" s="153"/>
      <c r="Q2158" s="153"/>
      <c r="R2158" s="153"/>
      <c r="S2158" s="153"/>
    </row>
    <row r="2159" spans="1:19" ht="15" customHeight="1" x14ac:dyDescent="0.25">
      <c r="A2159" s="215" t="s">
        <v>351</v>
      </c>
      <c r="B2159" s="215"/>
      <c r="C2159" s="153"/>
      <c r="D2159" s="14" t="s">
        <v>26</v>
      </c>
      <c r="E2159" s="153"/>
      <c r="F2159" s="153"/>
      <c r="H2159" s="153"/>
      <c r="I2159" s="153"/>
      <c r="J2159" s="153"/>
      <c r="K2159" s="153"/>
      <c r="N2159" s="153"/>
      <c r="O2159" s="153"/>
      <c r="P2159" s="153"/>
      <c r="Q2159" s="153"/>
      <c r="R2159" s="153"/>
      <c r="S2159" s="153"/>
    </row>
    <row r="2160" spans="1:19" ht="11.1" customHeight="1" x14ac:dyDescent="0.25">
      <c r="A2160" s="153"/>
      <c r="B2160" s="153"/>
      <c r="C2160" s="153"/>
      <c r="D2160" s="153"/>
      <c r="E2160" s="153"/>
      <c r="F2160" s="153"/>
      <c r="H2160" s="153"/>
      <c r="I2160" s="153"/>
      <c r="J2160" s="153"/>
      <c r="K2160" s="153"/>
      <c r="N2160" s="153"/>
      <c r="O2160" s="153"/>
      <c r="P2160" s="153"/>
      <c r="Q2160" s="153"/>
      <c r="R2160" s="153"/>
      <c r="S2160" s="153"/>
    </row>
    <row r="2161" spans="1:19" ht="11.1" customHeight="1" x14ac:dyDescent="0.25">
      <c r="A2161" s="55"/>
      <c r="B2161" s="225" t="s">
        <v>116</v>
      </c>
      <c r="C2161" s="226"/>
      <c r="D2161" s="56" t="s">
        <v>28</v>
      </c>
      <c r="E2161" s="57" t="s">
        <v>29</v>
      </c>
      <c r="F2161" s="57" t="s">
        <v>30</v>
      </c>
      <c r="G2161" s="57" t="s">
        <v>31</v>
      </c>
      <c r="H2161" s="57" t="s">
        <v>32</v>
      </c>
      <c r="I2161" s="57" t="s">
        <v>33</v>
      </c>
      <c r="J2161" s="57" t="s">
        <v>34</v>
      </c>
      <c r="K2161" s="57" t="s">
        <v>35</v>
      </c>
      <c r="L2161" s="57" t="s">
        <v>36</v>
      </c>
      <c r="M2161" s="57" t="s">
        <v>37</v>
      </c>
      <c r="N2161" s="57" t="s">
        <v>38</v>
      </c>
      <c r="O2161" s="57" t="s">
        <v>39</v>
      </c>
      <c r="P2161" s="57" t="s">
        <v>40</v>
      </c>
      <c r="Q2161" s="15"/>
      <c r="R2161" s="57" t="s">
        <v>41</v>
      </c>
      <c r="S2161" s="58"/>
    </row>
    <row r="2162" spans="1:19" ht="11.1" customHeight="1" x14ac:dyDescent="0.25">
      <c r="A2162" s="59"/>
      <c r="B2162" s="227"/>
      <c r="C2162" s="228"/>
      <c r="D2162" s="56" t="s">
        <v>42</v>
      </c>
      <c r="E2162" s="60"/>
      <c r="F2162" s="60"/>
      <c r="G2162" s="60"/>
      <c r="H2162" s="60">
        <v>45</v>
      </c>
      <c r="I2162" s="60">
        <v>60</v>
      </c>
      <c r="J2162" s="60">
        <v>40</v>
      </c>
      <c r="K2162" s="60"/>
      <c r="L2162" s="60">
        <v>45</v>
      </c>
      <c r="M2162" s="60">
        <v>45</v>
      </c>
      <c r="N2162" s="60">
        <v>45</v>
      </c>
      <c r="O2162" s="60">
        <v>90</v>
      </c>
      <c r="P2162" s="60">
        <v>75</v>
      </c>
      <c r="Q2162" s="15"/>
      <c r="R2162" s="60">
        <f>AVERAGE(E2162:P2162)</f>
        <v>55.625</v>
      </c>
      <c r="S2162" s="61" t="s">
        <v>43</v>
      </c>
    </row>
    <row r="2163" spans="1:19" ht="11.1" customHeight="1" x14ac:dyDescent="0.25">
      <c r="A2163" s="59"/>
      <c r="B2163" s="229"/>
      <c r="C2163" s="230"/>
      <c r="D2163" s="56" t="s">
        <v>44</v>
      </c>
      <c r="E2163" s="62"/>
      <c r="F2163" s="62"/>
      <c r="G2163" s="62"/>
      <c r="H2163" s="62"/>
      <c r="I2163" s="62"/>
      <c r="J2163" s="63"/>
      <c r="K2163" s="63"/>
      <c r="L2163" s="63"/>
      <c r="M2163" s="63"/>
      <c r="N2163" s="63"/>
      <c r="O2163" s="63"/>
      <c r="P2163" s="63"/>
      <c r="Q2163" s="64"/>
      <c r="R2163" s="60">
        <f>AVERAGE(E2162:J2162)</f>
        <v>48.333333333333336</v>
      </c>
      <c r="S2163" s="61" t="s">
        <v>46</v>
      </c>
    </row>
    <row r="2164" spans="1:19" ht="11.1" customHeight="1" x14ac:dyDescent="0.25">
      <c r="A2164" s="59"/>
      <c r="B2164" s="59"/>
      <c r="C2164" s="59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15"/>
      <c r="P2164" s="15"/>
      <c r="Q2164" s="15"/>
      <c r="R2164" s="15"/>
      <c r="S2164" s="54"/>
    </row>
    <row r="2165" spans="1:19" ht="11.1" customHeight="1" x14ac:dyDescent="0.25">
      <c r="A2165" s="55"/>
      <c r="B2165" s="225" t="s">
        <v>117</v>
      </c>
      <c r="C2165" s="226"/>
      <c r="D2165" s="56" t="s">
        <v>28</v>
      </c>
      <c r="E2165" s="57" t="s">
        <v>47</v>
      </c>
      <c r="F2165" s="57" t="s">
        <v>48</v>
      </c>
      <c r="G2165" s="57" t="s">
        <v>49</v>
      </c>
      <c r="H2165" s="57" t="s">
        <v>50</v>
      </c>
      <c r="I2165" s="57" t="s">
        <v>51</v>
      </c>
      <c r="J2165" s="57" t="s">
        <v>52</v>
      </c>
      <c r="K2165" s="57" t="s">
        <v>53</v>
      </c>
      <c r="L2165" s="57" t="s">
        <v>54</v>
      </c>
      <c r="M2165" s="57" t="s">
        <v>55</v>
      </c>
      <c r="N2165" s="57" t="s">
        <v>56</v>
      </c>
      <c r="O2165" s="57" t="s">
        <v>57</v>
      </c>
      <c r="P2165" s="57" t="s">
        <v>58</v>
      </c>
      <c r="Q2165" s="15"/>
      <c r="R2165" s="57" t="s">
        <v>41</v>
      </c>
      <c r="S2165" s="58"/>
    </row>
    <row r="2166" spans="1:19" ht="11.1" customHeight="1" x14ac:dyDescent="0.25">
      <c r="A2166" s="59"/>
      <c r="B2166" s="227"/>
      <c r="C2166" s="228"/>
      <c r="D2166" s="56" t="s">
        <v>42</v>
      </c>
      <c r="E2166" s="60"/>
      <c r="F2166" s="60"/>
      <c r="G2166" s="60">
        <v>70</v>
      </c>
      <c r="H2166" s="60">
        <v>70</v>
      </c>
      <c r="I2166" s="60">
        <v>70</v>
      </c>
      <c r="J2166" s="60">
        <v>65</v>
      </c>
      <c r="K2166" s="60">
        <v>70</v>
      </c>
      <c r="L2166" s="60">
        <v>60</v>
      </c>
      <c r="M2166" s="60">
        <v>30</v>
      </c>
      <c r="N2166" s="60">
        <v>30</v>
      </c>
      <c r="O2166" s="60">
        <v>40</v>
      </c>
      <c r="P2166" s="60">
        <v>60</v>
      </c>
      <c r="Q2166" s="15"/>
      <c r="R2166" s="60">
        <f>AVERAGE(E2166:P2166)</f>
        <v>56.5</v>
      </c>
      <c r="S2166" s="61" t="s">
        <v>43</v>
      </c>
    </row>
    <row r="2167" spans="1:19" ht="11.1" customHeight="1" x14ac:dyDescent="0.25">
      <c r="A2167" s="59"/>
      <c r="B2167" s="229"/>
      <c r="C2167" s="230"/>
      <c r="D2167" s="56" t="s">
        <v>44</v>
      </c>
      <c r="E2167" s="62" t="s">
        <v>45</v>
      </c>
      <c r="F2167" s="62" t="s">
        <v>45</v>
      </c>
      <c r="G2167" s="62"/>
      <c r="H2167" s="62"/>
      <c r="I2167" s="62"/>
      <c r="J2167" s="63"/>
      <c r="K2167" s="63"/>
      <c r="L2167" s="63"/>
      <c r="M2167" s="63"/>
      <c r="N2167" s="63"/>
      <c r="O2167" s="63"/>
      <c r="P2167" s="63"/>
      <c r="Q2167" s="64"/>
      <c r="R2167" s="60">
        <f>AVERAGE(E2166:J2166)</f>
        <v>68.75</v>
      </c>
      <c r="S2167" s="61" t="s">
        <v>46</v>
      </c>
    </row>
    <row r="2168" spans="1:19" ht="11.1" customHeight="1" x14ac:dyDescent="0.25">
      <c r="A2168" s="59"/>
      <c r="B2168" s="52"/>
      <c r="C2168" s="15"/>
      <c r="D2168" s="66"/>
      <c r="E2168" s="66"/>
      <c r="F2168" s="66"/>
      <c r="G2168" s="61"/>
      <c r="H2168" s="66"/>
      <c r="I2168" s="66"/>
      <c r="J2168" s="66"/>
      <c r="K2168" s="66"/>
      <c r="L2168" s="66"/>
      <c r="M2168" s="66"/>
      <c r="N2168" s="66"/>
      <c r="O2168" s="66"/>
      <c r="P2168" s="66"/>
      <c r="Q2168" s="66"/>
      <c r="R2168" s="66"/>
      <c r="S2168" s="54"/>
    </row>
    <row r="2169" spans="1:19" ht="11.1" customHeight="1" x14ac:dyDescent="0.25">
      <c r="A2169" s="55"/>
      <c r="B2169" s="225" t="s">
        <v>118</v>
      </c>
      <c r="C2169" s="226"/>
      <c r="D2169" s="56" t="s">
        <v>28</v>
      </c>
      <c r="E2169" s="57" t="s">
        <v>60</v>
      </c>
      <c r="F2169" s="57" t="s">
        <v>61</v>
      </c>
      <c r="G2169" s="57" t="s">
        <v>62</v>
      </c>
      <c r="H2169" s="57" t="s">
        <v>63</v>
      </c>
      <c r="I2169" s="57" t="s">
        <v>64</v>
      </c>
      <c r="J2169" s="57" t="s">
        <v>65</v>
      </c>
      <c r="K2169" s="57" t="s">
        <v>66</v>
      </c>
      <c r="L2169" s="57" t="s">
        <v>67</v>
      </c>
      <c r="M2169" s="57" t="s">
        <v>68</v>
      </c>
      <c r="N2169" s="57" t="s">
        <v>56</v>
      </c>
      <c r="O2169" s="57" t="s">
        <v>69</v>
      </c>
      <c r="P2169" s="57" t="s">
        <v>70</v>
      </c>
      <c r="Q2169" s="15"/>
      <c r="R2169" s="57" t="s">
        <v>41</v>
      </c>
      <c r="S2169" s="58"/>
    </row>
    <row r="2170" spans="1:19" ht="11.1" customHeight="1" x14ac:dyDescent="0.25">
      <c r="A2170" s="59"/>
      <c r="B2170" s="227"/>
      <c r="C2170" s="228"/>
      <c r="D2170" s="56" t="s">
        <v>42</v>
      </c>
      <c r="E2170" s="60"/>
      <c r="F2170" s="60"/>
      <c r="G2170" s="60"/>
      <c r="H2170" s="60">
        <v>60</v>
      </c>
      <c r="I2170" s="60">
        <v>40</v>
      </c>
      <c r="J2170" s="60">
        <v>50</v>
      </c>
      <c r="K2170" s="60">
        <v>50</v>
      </c>
      <c r="L2170" s="60">
        <v>50</v>
      </c>
      <c r="M2170" s="60">
        <v>60</v>
      </c>
      <c r="N2170" s="60">
        <v>50</v>
      </c>
      <c r="O2170" s="60">
        <v>60</v>
      </c>
      <c r="P2170" s="60"/>
      <c r="Q2170" s="15"/>
      <c r="R2170" s="60">
        <f>AVERAGE(E2170:P2170)</f>
        <v>52.5</v>
      </c>
      <c r="S2170" s="61" t="s">
        <v>43</v>
      </c>
    </row>
    <row r="2171" spans="1:19" ht="11.1" customHeight="1" x14ac:dyDescent="0.25">
      <c r="A2171" s="59"/>
      <c r="B2171" s="229"/>
      <c r="C2171" s="230"/>
      <c r="D2171" s="56" t="s">
        <v>44</v>
      </c>
      <c r="E2171" s="62" t="s">
        <v>45</v>
      </c>
      <c r="F2171" s="62" t="s">
        <v>45</v>
      </c>
      <c r="G2171" s="62" t="s">
        <v>45</v>
      </c>
      <c r="H2171" s="62"/>
      <c r="I2171" s="62"/>
      <c r="J2171" s="63"/>
      <c r="K2171" s="63"/>
      <c r="L2171" s="63"/>
      <c r="M2171" s="63"/>
      <c r="N2171" s="63"/>
      <c r="O2171" s="63"/>
      <c r="P2171" s="63" t="s">
        <v>45</v>
      </c>
      <c r="Q2171" s="64"/>
      <c r="R2171" s="60">
        <f>AVERAGE(E2170:J2170)</f>
        <v>50</v>
      </c>
      <c r="S2171" s="61" t="s">
        <v>46</v>
      </c>
    </row>
    <row r="2172" spans="1:19" ht="11.1" customHeight="1" x14ac:dyDescent="0.25">
      <c r="A2172" s="59"/>
      <c r="B2172" s="55"/>
      <c r="C2172" s="59"/>
      <c r="D2172" s="59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59"/>
      <c r="R2172" s="59"/>
      <c r="S2172" s="59"/>
    </row>
    <row r="2173" spans="1:19" ht="11.1" customHeight="1" x14ac:dyDescent="0.25">
      <c r="A2173" s="55"/>
      <c r="B2173" s="225" t="s">
        <v>119</v>
      </c>
      <c r="C2173" s="226"/>
      <c r="D2173" s="56" t="s">
        <v>28</v>
      </c>
      <c r="E2173" s="57" t="s">
        <v>71</v>
      </c>
      <c r="F2173" s="57" t="s">
        <v>72</v>
      </c>
      <c r="G2173" s="57" t="s">
        <v>73</v>
      </c>
      <c r="H2173" s="57" t="s">
        <v>74</v>
      </c>
      <c r="I2173" s="57" t="s">
        <v>75</v>
      </c>
      <c r="J2173" s="57" t="s">
        <v>76</v>
      </c>
      <c r="K2173" s="57" t="s">
        <v>77</v>
      </c>
      <c r="L2173" s="57" t="s">
        <v>78</v>
      </c>
      <c r="M2173" s="57" t="s">
        <v>79</v>
      </c>
      <c r="N2173" s="57" t="s">
        <v>80</v>
      </c>
      <c r="O2173" s="57" t="s">
        <v>81</v>
      </c>
      <c r="P2173" s="57" t="s">
        <v>82</v>
      </c>
      <c r="Q2173" s="15"/>
      <c r="R2173" s="57" t="s">
        <v>41</v>
      </c>
      <c r="S2173" s="58"/>
    </row>
    <row r="2174" spans="1:19" ht="11.1" customHeight="1" x14ac:dyDescent="0.25">
      <c r="A2174" s="59"/>
      <c r="B2174" s="227"/>
      <c r="C2174" s="228"/>
      <c r="D2174" s="56" t="s">
        <v>42</v>
      </c>
      <c r="E2174" s="60"/>
      <c r="F2174" s="60">
        <v>60</v>
      </c>
      <c r="G2174" s="60">
        <v>60</v>
      </c>
      <c r="H2174" s="60">
        <v>50</v>
      </c>
      <c r="I2174" s="60">
        <v>30</v>
      </c>
      <c r="J2174" s="60">
        <v>40</v>
      </c>
      <c r="K2174" s="60">
        <v>40</v>
      </c>
      <c r="L2174" s="60">
        <v>40</v>
      </c>
      <c r="M2174" s="60">
        <v>40</v>
      </c>
      <c r="N2174" s="60">
        <v>40</v>
      </c>
      <c r="O2174" s="60">
        <v>40</v>
      </c>
      <c r="P2174" s="60">
        <v>40</v>
      </c>
      <c r="Q2174" s="15"/>
      <c r="R2174" s="60">
        <f>AVERAGE(E2174:P2174)</f>
        <v>43.636363636363633</v>
      </c>
      <c r="S2174" s="61" t="s">
        <v>43</v>
      </c>
    </row>
    <row r="2175" spans="1:19" ht="11.1" customHeight="1" x14ac:dyDescent="0.25">
      <c r="A2175" s="59"/>
      <c r="B2175" s="229"/>
      <c r="C2175" s="230"/>
      <c r="D2175" s="56" t="s">
        <v>44</v>
      </c>
      <c r="E2175" s="62" t="s">
        <v>45</v>
      </c>
      <c r="F2175" s="62"/>
      <c r="G2175" s="62"/>
      <c r="H2175" s="62"/>
      <c r="I2175" s="62"/>
      <c r="J2175" s="63" t="s">
        <v>200</v>
      </c>
      <c r="K2175" s="63" t="s">
        <v>289</v>
      </c>
      <c r="L2175" s="63" t="s">
        <v>289</v>
      </c>
      <c r="M2175" s="63" t="s">
        <v>289</v>
      </c>
      <c r="N2175" s="63" t="s">
        <v>83</v>
      </c>
      <c r="O2175" s="63" t="s">
        <v>83</v>
      </c>
      <c r="P2175" s="63" t="s">
        <v>83</v>
      </c>
      <c r="Q2175" s="64"/>
      <c r="R2175" s="60">
        <f>AVERAGE(E2174:J2174)</f>
        <v>48</v>
      </c>
      <c r="S2175" s="61" t="s">
        <v>46</v>
      </c>
    </row>
    <row r="2176" spans="1:19" ht="11.1" customHeight="1" x14ac:dyDescent="0.25">
      <c r="A2176" s="59"/>
      <c r="B2176" s="55"/>
      <c r="C2176" s="59"/>
      <c r="D2176" s="59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59"/>
      <c r="R2176" s="59"/>
      <c r="S2176" s="59"/>
    </row>
    <row r="2177" spans="1:19" ht="11.1" customHeight="1" x14ac:dyDescent="0.25">
      <c r="A2177" s="55"/>
      <c r="B2177" s="225" t="s">
        <v>122</v>
      </c>
      <c r="C2177" s="226"/>
      <c r="D2177" s="56" t="s">
        <v>28</v>
      </c>
      <c r="E2177" s="57" t="s">
        <v>85</v>
      </c>
      <c r="F2177" s="57" t="s">
        <v>86</v>
      </c>
      <c r="G2177" s="57" t="s">
        <v>87</v>
      </c>
      <c r="H2177" s="57" t="s">
        <v>88</v>
      </c>
      <c r="I2177" s="57" t="s">
        <v>89</v>
      </c>
      <c r="J2177" s="57" t="s">
        <v>90</v>
      </c>
      <c r="K2177" s="57" t="s">
        <v>91</v>
      </c>
      <c r="L2177" s="57" t="s">
        <v>92</v>
      </c>
      <c r="M2177" s="57" t="s">
        <v>93</v>
      </c>
      <c r="N2177" s="57" t="s">
        <v>94</v>
      </c>
      <c r="O2177" s="57" t="s">
        <v>95</v>
      </c>
      <c r="P2177" s="57" t="s">
        <v>96</v>
      </c>
      <c r="Q2177" s="15"/>
      <c r="R2177" s="57" t="s">
        <v>41</v>
      </c>
      <c r="S2177" s="58"/>
    </row>
    <row r="2178" spans="1:19" ht="11.1" customHeight="1" x14ac:dyDescent="0.25">
      <c r="A2178" s="59"/>
      <c r="B2178" s="227"/>
      <c r="C2178" s="228"/>
      <c r="D2178" s="56" t="s">
        <v>42</v>
      </c>
      <c r="E2178" s="60"/>
      <c r="F2178" s="60"/>
      <c r="G2178" s="60">
        <v>50</v>
      </c>
      <c r="H2178" s="60">
        <v>40</v>
      </c>
      <c r="I2178" s="60">
        <v>40</v>
      </c>
      <c r="J2178" s="60">
        <v>40</v>
      </c>
      <c r="K2178" s="60">
        <v>40</v>
      </c>
      <c r="L2178" s="60">
        <v>40</v>
      </c>
      <c r="M2178" s="60">
        <v>50</v>
      </c>
      <c r="N2178" s="60"/>
      <c r="O2178" s="60">
        <v>35</v>
      </c>
      <c r="P2178" s="60"/>
      <c r="Q2178" s="15"/>
      <c r="R2178" s="60">
        <f>AVERAGE(E2178:P2178)</f>
        <v>41.875</v>
      </c>
      <c r="S2178" s="61" t="s">
        <v>43</v>
      </c>
    </row>
    <row r="2179" spans="1:19" ht="11.1" customHeight="1" x14ac:dyDescent="0.25">
      <c r="A2179" s="59"/>
      <c r="B2179" s="229"/>
      <c r="C2179" s="230"/>
      <c r="D2179" s="56" t="s">
        <v>44</v>
      </c>
      <c r="E2179" s="63" t="s">
        <v>45</v>
      </c>
      <c r="F2179" s="63" t="s">
        <v>45</v>
      </c>
      <c r="G2179" s="62" t="s">
        <v>177</v>
      </c>
      <c r="H2179" s="62" t="s">
        <v>121</v>
      </c>
      <c r="I2179" s="62" t="s">
        <v>121</v>
      </c>
      <c r="J2179" s="63" t="s">
        <v>121</v>
      </c>
      <c r="K2179" s="63" t="s">
        <v>121</v>
      </c>
      <c r="L2179" s="63" t="s">
        <v>121</v>
      </c>
      <c r="M2179" s="63" t="s">
        <v>121</v>
      </c>
      <c r="N2179" s="63"/>
      <c r="O2179" s="63" t="s">
        <v>83</v>
      </c>
      <c r="P2179" s="63" t="s">
        <v>45</v>
      </c>
      <c r="Q2179" s="64"/>
      <c r="R2179" s="60">
        <f>AVERAGE(E2178:J2178)</f>
        <v>42.5</v>
      </c>
      <c r="S2179" s="61" t="s">
        <v>46</v>
      </c>
    </row>
    <row r="2180" spans="1:19" ht="11.1" customHeight="1" x14ac:dyDescent="0.25">
      <c r="A2180" s="59"/>
      <c r="B2180" s="15"/>
      <c r="C2180" s="15"/>
      <c r="D2180" s="15"/>
      <c r="E2180" s="15"/>
      <c r="F2180" s="15"/>
      <c r="G2180" s="161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</row>
    <row r="2181" spans="1:19" ht="11.1" customHeight="1" x14ac:dyDescent="0.25">
      <c r="A2181" s="55"/>
      <c r="B2181" s="225" t="s">
        <v>128</v>
      </c>
      <c r="C2181" s="226"/>
      <c r="D2181" s="56" t="s">
        <v>28</v>
      </c>
      <c r="E2181" s="57" t="s">
        <v>124</v>
      </c>
      <c r="F2181" s="57" t="s">
        <v>125</v>
      </c>
      <c r="G2181" s="57" t="s">
        <v>126</v>
      </c>
      <c r="H2181" s="57" t="s">
        <v>127</v>
      </c>
      <c r="I2181" s="57" t="s">
        <v>129</v>
      </c>
      <c r="J2181" s="57" t="s">
        <v>130</v>
      </c>
      <c r="K2181" s="57" t="s">
        <v>131</v>
      </c>
      <c r="L2181" s="57" t="s">
        <v>132</v>
      </c>
      <c r="M2181" s="57" t="s">
        <v>133</v>
      </c>
      <c r="N2181" s="57" t="s">
        <v>134</v>
      </c>
      <c r="O2181" s="57" t="s">
        <v>135</v>
      </c>
      <c r="P2181" s="57" t="s">
        <v>136</v>
      </c>
      <c r="Q2181" s="15"/>
      <c r="R2181" s="57" t="s">
        <v>41</v>
      </c>
      <c r="S2181" s="58"/>
    </row>
    <row r="2182" spans="1:19" ht="11.1" customHeight="1" x14ac:dyDescent="0.25">
      <c r="A2182" s="59"/>
      <c r="B2182" s="227"/>
      <c r="C2182" s="228"/>
      <c r="D2182" s="56" t="s">
        <v>42</v>
      </c>
      <c r="E2182" s="60"/>
      <c r="F2182" s="60"/>
      <c r="G2182" s="60"/>
      <c r="H2182" s="60">
        <v>55</v>
      </c>
      <c r="I2182" s="60">
        <v>50</v>
      </c>
      <c r="J2182" s="60">
        <v>45</v>
      </c>
      <c r="K2182" s="60">
        <v>40</v>
      </c>
      <c r="L2182" s="60">
        <v>45</v>
      </c>
      <c r="M2182" s="60">
        <v>40</v>
      </c>
      <c r="N2182" s="60">
        <v>45</v>
      </c>
      <c r="O2182" s="60">
        <v>45</v>
      </c>
      <c r="P2182" s="60">
        <v>50</v>
      </c>
      <c r="Q2182" s="15"/>
      <c r="R2182" s="60">
        <f>AVERAGE(E2182:P2182)</f>
        <v>46.111111111111114</v>
      </c>
      <c r="S2182" s="61" t="s">
        <v>43</v>
      </c>
    </row>
    <row r="2183" spans="1:19" ht="11.1" customHeight="1" x14ac:dyDescent="0.25">
      <c r="A2183" s="59"/>
      <c r="B2183" s="229"/>
      <c r="C2183" s="230"/>
      <c r="D2183" s="56" t="s">
        <v>44</v>
      </c>
      <c r="E2183" s="63" t="s">
        <v>45</v>
      </c>
      <c r="F2183" s="63" t="s">
        <v>45</v>
      </c>
      <c r="G2183" s="63" t="s">
        <v>45</v>
      </c>
      <c r="H2183" s="62" t="s">
        <v>83</v>
      </c>
      <c r="I2183" s="63" t="s">
        <v>83</v>
      </c>
      <c r="J2183" s="63" t="s">
        <v>83</v>
      </c>
      <c r="K2183" s="62" t="s">
        <v>83</v>
      </c>
      <c r="L2183" s="62" t="s">
        <v>83</v>
      </c>
      <c r="M2183" s="62" t="s">
        <v>83</v>
      </c>
      <c r="N2183" s="63" t="s">
        <v>83</v>
      </c>
      <c r="O2183" s="63" t="s">
        <v>16</v>
      </c>
      <c r="P2183" s="63" t="s">
        <v>16</v>
      </c>
      <c r="Q2183" s="64"/>
      <c r="R2183" s="60">
        <f>AVERAGE(E2182:J2182)</f>
        <v>50</v>
      </c>
      <c r="S2183" s="61" t="s">
        <v>46</v>
      </c>
    </row>
    <row r="2184" spans="1:19" ht="11.1" customHeight="1" x14ac:dyDescent="0.25">
      <c r="A2184" s="59"/>
      <c r="B2184" s="15"/>
      <c r="C2184" s="15"/>
      <c r="D2184" s="15"/>
      <c r="E2184" s="15"/>
      <c r="F2184" s="15"/>
      <c r="G2184" s="161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</row>
    <row r="2185" spans="1:19" ht="11.1" customHeight="1" x14ac:dyDescent="0.25">
      <c r="A2185" s="55"/>
      <c r="B2185" s="225" t="s">
        <v>295</v>
      </c>
      <c r="C2185" s="226"/>
      <c r="D2185" s="56" t="s">
        <v>28</v>
      </c>
      <c r="E2185" s="57" t="s">
        <v>296</v>
      </c>
      <c r="F2185" s="57" t="s">
        <v>297</v>
      </c>
      <c r="G2185" s="57" t="s">
        <v>298</v>
      </c>
      <c r="H2185" s="57" t="s">
        <v>299</v>
      </c>
      <c r="I2185" s="57" t="s">
        <v>300</v>
      </c>
      <c r="J2185" s="57" t="s">
        <v>301</v>
      </c>
      <c r="K2185" s="57" t="s">
        <v>302</v>
      </c>
      <c r="L2185" s="57" t="s">
        <v>303</v>
      </c>
      <c r="M2185" s="57" t="s">
        <v>304</v>
      </c>
      <c r="N2185" s="57" t="s">
        <v>305</v>
      </c>
      <c r="O2185" s="57" t="s">
        <v>306</v>
      </c>
      <c r="P2185" s="57" t="s">
        <v>307</v>
      </c>
      <c r="Q2185" s="15"/>
      <c r="R2185" s="57" t="s">
        <v>41</v>
      </c>
      <c r="S2185" s="58"/>
    </row>
    <row r="2186" spans="1:19" ht="11.1" customHeight="1" x14ac:dyDescent="0.25">
      <c r="A2186" s="59"/>
      <c r="B2186" s="227"/>
      <c r="C2186" s="228"/>
      <c r="D2186" s="56" t="s">
        <v>42</v>
      </c>
      <c r="E2186" s="60">
        <v>100</v>
      </c>
      <c r="F2186" s="60">
        <v>30</v>
      </c>
      <c r="G2186" s="60">
        <v>30</v>
      </c>
      <c r="H2186" s="60">
        <v>40</v>
      </c>
      <c r="I2186" s="60">
        <v>40</v>
      </c>
      <c r="J2186" s="60">
        <v>40</v>
      </c>
      <c r="K2186" s="60">
        <v>40</v>
      </c>
      <c r="L2186" s="60">
        <v>35</v>
      </c>
      <c r="M2186" s="60">
        <v>35</v>
      </c>
      <c r="N2186" s="60">
        <v>35</v>
      </c>
      <c r="O2186" s="60">
        <v>40</v>
      </c>
      <c r="P2186" s="60">
        <v>45</v>
      </c>
      <c r="Q2186" s="15"/>
      <c r="R2186" s="60">
        <f>AVERAGE(E2186:P2186)</f>
        <v>42.5</v>
      </c>
      <c r="S2186" s="61" t="s">
        <v>43</v>
      </c>
    </row>
    <row r="2187" spans="1:19" ht="11.1" customHeight="1" x14ac:dyDescent="0.25">
      <c r="A2187" s="59"/>
      <c r="B2187" s="229"/>
      <c r="C2187" s="230"/>
      <c r="D2187" s="56" t="s">
        <v>44</v>
      </c>
      <c r="E2187" s="62" t="s">
        <v>309</v>
      </c>
      <c r="F2187" s="62" t="s">
        <v>121</v>
      </c>
      <c r="G2187" s="62" t="s">
        <v>121</v>
      </c>
      <c r="H2187" s="62" t="s">
        <v>121</v>
      </c>
      <c r="I2187" s="62" t="s">
        <v>83</v>
      </c>
      <c r="J2187" s="63" t="s">
        <v>83</v>
      </c>
      <c r="K2187" s="62" t="s">
        <v>83</v>
      </c>
      <c r="L2187" s="62" t="s">
        <v>83</v>
      </c>
      <c r="M2187" s="62" t="s">
        <v>121</v>
      </c>
      <c r="N2187" s="62" t="s">
        <v>121</v>
      </c>
      <c r="O2187" s="62" t="s">
        <v>121</v>
      </c>
      <c r="P2187" s="62" t="s">
        <v>121</v>
      </c>
      <c r="Q2187" s="64"/>
      <c r="R2187" s="60">
        <f>AVERAGE(E2186:J2186)</f>
        <v>46.666666666666664</v>
      </c>
      <c r="S2187" s="61" t="s">
        <v>46</v>
      </c>
    </row>
    <row r="2188" spans="1:19" s="178" customFormat="1" ht="11.1" customHeight="1" x14ac:dyDescent="0.25">
      <c r="A2188" s="59"/>
      <c r="B2188" s="15"/>
      <c r="C2188" s="15"/>
      <c r="D2188" s="15"/>
      <c r="E2188" s="15"/>
      <c r="F2188" s="15"/>
      <c r="G2188" s="161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</row>
    <row r="2189" spans="1:19" s="178" customFormat="1" ht="11.1" customHeight="1" x14ac:dyDescent="0.25">
      <c r="A2189" s="59"/>
      <c r="B2189" s="231" t="s">
        <v>408</v>
      </c>
      <c r="C2189" s="231"/>
      <c r="D2189" s="56" t="s">
        <v>28</v>
      </c>
      <c r="E2189" s="57" t="s">
        <v>411</v>
      </c>
      <c r="F2189" s="57" t="s">
        <v>412</v>
      </c>
      <c r="G2189" s="57" t="s">
        <v>413</v>
      </c>
      <c r="H2189" s="57" t="s">
        <v>414</v>
      </c>
      <c r="I2189" s="57" t="s">
        <v>415</v>
      </c>
      <c r="J2189" s="57" t="s">
        <v>416</v>
      </c>
      <c r="K2189" s="57" t="s">
        <v>417</v>
      </c>
      <c r="L2189" s="57" t="s">
        <v>418</v>
      </c>
      <c r="M2189" s="57" t="s">
        <v>419</v>
      </c>
      <c r="N2189" s="57" t="s">
        <v>420</v>
      </c>
      <c r="O2189" s="57" t="s">
        <v>421</v>
      </c>
      <c r="P2189" s="57" t="s">
        <v>422</v>
      </c>
      <c r="Q2189" s="15"/>
      <c r="R2189" s="150" t="s">
        <v>41</v>
      </c>
      <c r="S2189" s="58"/>
    </row>
    <row r="2190" spans="1:19" s="178" customFormat="1" ht="11.1" customHeight="1" x14ac:dyDescent="0.25">
      <c r="A2190" s="59"/>
      <c r="B2190" s="231"/>
      <c r="C2190" s="231"/>
      <c r="D2190" s="56" t="s">
        <v>42</v>
      </c>
      <c r="E2190" s="60">
        <v>40</v>
      </c>
      <c r="F2190" s="60"/>
      <c r="G2190" s="60">
        <v>35</v>
      </c>
      <c r="H2190" s="60">
        <v>40</v>
      </c>
      <c r="I2190" s="60">
        <v>40</v>
      </c>
      <c r="J2190" s="60">
        <v>35</v>
      </c>
      <c r="K2190" s="60">
        <v>40</v>
      </c>
      <c r="L2190" s="60">
        <v>35</v>
      </c>
      <c r="M2190" s="60">
        <v>40</v>
      </c>
      <c r="N2190" s="60">
        <v>40</v>
      </c>
      <c r="O2190" s="60">
        <v>40</v>
      </c>
      <c r="P2190" s="60">
        <v>100</v>
      </c>
      <c r="Q2190" s="15"/>
      <c r="R2190" s="60">
        <f>AVERAGE(E2190:P2190)</f>
        <v>44.090909090909093</v>
      </c>
      <c r="S2190" s="61" t="s">
        <v>43</v>
      </c>
    </row>
    <row r="2191" spans="1:19" s="178" customFormat="1" ht="11.1" customHeight="1" x14ac:dyDescent="0.25">
      <c r="A2191" s="59"/>
      <c r="B2191" s="231"/>
      <c r="C2191" s="231"/>
      <c r="D2191" s="56" t="s">
        <v>44</v>
      </c>
      <c r="E2191" s="62" t="s">
        <v>144</v>
      </c>
      <c r="F2191" s="62" t="s">
        <v>45</v>
      </c>
      <c r="G2191" s="62" t="s">
        <v>83</v>
      </c>
      <c r="H2191" s="62" t="s">
        <v>83</v>
      </c>
      <c r="I2191" s="62" t="s">
        <v>83</v>
      </c>
      <c r="J2191" s="63" t="s">
        <v>83</v>
      </c>
      <c r="K2191" s="62" t="s">
        <v>121</v>
      </c>
      <c r="L2191" s="62" t="s">
        <v>121</v>
      </c>
      <c r="M2191" s="62" t="s">
        <v>121</v>
      </c>
      <c r="N2191" s="62" t="s">
        <v>121</v>
      </c>
      <c r="O2191" s="62" t="s">
        <v>121</v>
      </c>
      <c r="P2191" s="62" t="s">
        <v>428</v>
      </c>
      <c r="Q2191" s="64"/>
      <c r="R2191" s="60">
        <f>AVERAGE(E2190:J2190)</f>
        <v>38</v>
      </c>
      <c r="S2191" s="61" t="s">
        <v>46</v>
      </c>
    </row>
    <row r="2192" spans="1:19" s="185" customFormat="1" ht="11.1" customHeight="1" x14ac:dyDescent="0.25">
      <c r="A2192" s="59"/>
      <c r="B2192" s="184"/>
      <c r="C2192" s="184"/>
      <c r="D2192" s="59"/>
      <c r="E2192" s="82"/>
      <c r="F2192" s="82"/>
      <c r="G2192" s="82"/>
      <c r="H2192" s="82"/>
      <c r="I2192" s="82"/>
      <c r="J2192" s="83"/>
      <c r="K2192" s="82"/>
      <c r="L2192" s="82"/>
      <c r="M2192" s="82"/>
      <c r="N2192" s="82"/>
      <c r="O2192" s="82"/>
      <c r="P2192" s="82"/>
      <c r="Q2192" s="81"/>
      <c r="R2192" s="65"/>
      <c r="S2192" s="85"/>
    </row>
    <row r="2193" spans="1:19" s="183" customFormat="1" ht="11.1" customHeight="1" x14ac:dyDescent="0.25">
      <c r="A2193" s="59"/>
      <c r="B2193" s="225" t="s">
        <v>446</v>
      </c>
      <c r="C2193" s="226"/>
      <c r="D2193" s="56" t="s">
        <v>28</v>
      </c>
      <c r="E2193" s="57" t="s">
        <v>434</v>
      </c>
      <c r="F2193" s="57" t="s">
        <v>435</v>
      </c>
      <c r="G2193" s="57" t="s">
        <v>436</v>
      </c>
      <c r="H2193" s="57" t="s">
        <v>437</v>
      </c>
      <c r="I2193" s="57" t="s">
        <v>438</v>
      </c>
      <c r="J2193" s="57" t="s">
        <v>439</v>
      </c>
      <c r="K2193" s="57" t="s">
        <v>440</v>
      </c>
      <c r="L2193" s="57" t="s">
        <v>441</v>
      </c>
      <c r="M2193" s="57" t="s">
        <v>442</v>
      </c>
      <c r="N2193" s="57" t="s">
        <v>443</v>
      </c>
      <c r="O2193" s="57" t="s">
        <v>444</v>
      </c>
      <c r="P2193" s="57" t="s">
        <v>445</v>
      </c>
      <c r="Q2193" s="15"/>
      <c r="R2193" s="150" t="s">
        <v>41</v>
      </c>
      <c r="S2193" s="61"/>
    </row>
    <row r="2194" spans="1:19" s="183" customFormat="1" ht="11.1" customHeight="1" x14ac:dyDescent="0.25">
      <c r="A2194" s="59"/>
      <c r="B2194" s="227"/>
      <c r="C2194" s="228"/>
      <c r="D2194" s="56" t="s">
        <v>42</v>
      </c>
      <c r="E2194" s="60"/>
      <c r="F2194" s="60">
        <v>40</v>
      </c>
      <c r="G2194" s="60">
        <v>40</v>
      </c>
      <c r="H2194" s="60">
        <v>30</v>
      </c>
      <c r="I2194" s="60">
        <v>20</v>
      </c>
      <c r="J2194" s="60">
        <v>10</v>
      </c>
      <c r="K2194" s="60">
        <v>15</v>
      </c>
      <c r="L2194" s="60">
        <v>25</v>
      </c>
      <c r="M2194" s="60">
        <v>20</v>
      </c>
      <c r="N2194" s="60">
        <v>30</v>
      </c>
      <c r="O2194" s="60">
        <v>30</v>
      </c>
      <c r="P2194" s="60">
        <v>30</v>
      </c>
      <c r="Q2194" s="15"/>
      <c r="R2194" s="60">
        <f>AVERAGE(E2194:P2194)</f>
        <v>26.363636363636363</v>
      </c>
      <c r="S2194" s="61" t="s">
        <v>43</v>
      </c>
    </row>
    <row r="2195" spans="1:19" s="183" customFormat="1" ht="11.1" customHeight="1" x14ac:dyDescent="0.25">
      <c r="A2195" s="59"/>
      <c r="B2195" s="229"/>
      <c r="C2195" s="230"/>
      <c r="D2195" s="56" t="s">
        <v>44</v>
      </c>
      <c r="E2195" s="62" t="s">
        <v>45</v>
      </c>
      <c r="F2195" s="62" t="s">
        <v>293</v>
      </c>
      <c r="G2195" s="62" t="s">
        <v>293</v>
      </c>
      <c r="H2195" s="62" t="s">
        <v>121</v>
      </c>
      <c r="I2195" s="62" t="s">
        <v>121</v>
      </c>
      <c r="J2195" s="63" t="s">
        <v>200</v>
      </c>
      <c r="K2195" s="62" t="s">
        <v>121</v>
      </c>
      <c r="L2195" s="63" t="s">
        <v>83</v>
      </c>
      <c r="M2195" s="63" t="s">
        <v>293</v>
      </c>
      <c r="N2195" s="63" t="s">
        <v>83</v>
      </c>
      <c r="O2195" s="63" t="s">
        <v>83</v>
      </c>
      <c r="P2195" s="63" t="s">
        <v>83</v>
      </c>
      <c r="Q2195" s="64"/>
      <c r="R2195" s="60">
        <f>AVERAGE(E2194:J2194)</f>
        <v>28</v>
      </c>
      <c r="S2195" s="61" t="s">
        <v>46</v>
      </c>
    </row>
    <row r="2196" spans="1:19" s="185" customFormat="1" ht="11.1" customHeight="1" x14ac:dyDescent="0.25">
      <c r="A2196" s="59"/>
      <c r="B2196" s="189"/>
      <c r="C2196" s="189"/>
      <c r="D2196" s="59"/>
      <c r="E2196" s="82"/>
      <c r="F2196" s="82"/>
      <c r="G2196" s="82"/>
      <c r="H2196" s="82"/>
      <c r="I2196" s="82"/>
      <c r="J2196" s="83"/>
      <c r="K2196" s="82"/>
      <c r="L2196" s="83"/>
      <c r="M2196" s="83"/>
      <c r="N2196" s="83"/>
      <c r="O2196" s="83"/>
      <c r="P2196" s="83"/>
      <c r="Q2196" s="81"/>
      <c r="R2196" s="65"/>
      <c r="S2196" s="85"/>
    </row>
    <row r="2197" spans="1:19" s="188" customFormat="1" ht="11.1" customHeight="1" x14ac:dyDescent="0.25">
      <c r="A2197" s="59"/>
      <c r="B2197" s="225" t="s">
        <v>465</v>
      </c>
      <c r="C2197" s="226"/>
      <c r="D2197" s="56" t="s">
        <v>28</v>
      </c>
      <c r="E2197" s="57" t="s">
        <v>466</v>
      </c>
      <c r="F2197" s="57" t="s">
        <v>467</v>
      </c>
      <c r="G2197" s="57" t="s">
        <v>468</v>
      </c>
      <c r="H2197" s="57" t="s">
        <v>469</v>
      </c>
      <c r="I2197" s="57" t="s">
        <v>470</v>
      </c>
      <c r="J2197" s="57" t="s">
        <v>471</v>
      </c>
      <c r="K2197" s="57" t="s">
        <v>472</v>
      </c>
      <c r="L2197" s="57" t="s">
        <v>473</v>
      </c>
      <c r="M2197" s="57" t="s">
        <v>474</v>
      </c>
      <c r="N2197" s="57" t="s">
        <v>475</v>
      </c>
      <c r="O2197" s="57" t="s">
        <v>476</v>
      </c>
      <c r="P2197" s="57" t="s">
        <v>477</v>
      </c>
      <c r="Q2197" s="15"/>
      <c r="R2197" s="150" t="s">
        <v>41</v>
      </c>
      <c r="S2197" s="61"/>
    </row>
    <row r="2198" spans="1:19" s="188" customFormat="1" ht="11.1" customHeight="1" x14ac:dyDescent="0.25">
      <c r="A2198" s="59"/>
      <c r="B2198" s="227"/>
      <c r="C2198" s="228"/>
      <c r="D2198" s="56" t="s">
        <v>42</v>
      </c>
      <c r="E2198" s="60"/>
      <c r="F2198" s="60"/>
      <c r="G2198" s="60">
        <v>40</v>
      </c>
      <c r="H2198" s="60">
        <v>45</v>
      </c>
      <c r="I2198" s="60">
        <v>50</v>
      </c>
      <c r="J2198" s="60">
        <v>50</v>
      </c>
      <c r="K2198" s="60">
        <v>50</v>
      </c>
      <c r="L2198" s="60">
        <v>50</v>
      </c>
      <c r="M2198" s="60">
        <v>40</v>
      </c>
      <c r="N2198" s="60">
        <v>50</v>
      </c>
      <c r="O2198" s="60">
        <v>40</v>
      </c>
      <c r="P2198" s="60">
        <v>40</v>
      </c>
      <c r="Q2198" s="15"/>
      <c r="R2198" s="60">
        <f>AVERAGE(E2198:P2198)</f>
        <v>45.5</v>
      </c>
      <c r="S2198" s="61" t="s">
        <v>43</v>
      </c>
    </row>
    <row r="2199" spans="1:19" s="188" customFormat="1" ht="11.1" customHeight="1" x14ac:dyDescent="0.25">
      <c r="A2199" s="59"/>
      <c r="B2199" s="229"/>
      <c r="C2199" s="230"/>
      <c r="D2199" s="56" t="s">
        <v>44</v>
      </c>
      <c r="E2199" s="62" t="s">
        <v>45</v>
      </c>
      <c r="F2199" s="62" t="s">
        <v>45</v>
      </c>
      <c r="G2199" s="62" t="s">
        <v>83</v>
      </c>
      <c r="H2199" s="62" t="s">
        <v>293</v>
      </c>
      <c r="I2199" s="62" t="s">
        <v>121</v>
      </c>
      <c r="J2199" s="63" t="s">
        <v>121</v>
      </c>
      <c r="K2199" s="62" t="s">
        <v>449</v>
      </c>
      <c r="L2199" s="63" t="s">
        <v>83</v>
      </c>
      <c r="M2199" s="63" t="s">
        <v>83</v>
      </c>
      <c r="N2199" s="63" t="s">
        <v>293</v>
      </c>
      <c r="O2199" s="63" t="s">
        <v>83</v>
      </c>
      <c r="P2199" s="63" t="s">
        <v>83</v>
      </c>
      <c r="Q2199" s="64"/>
      <c r="R2199" s="60">
        <f>AVERAGE(E2198:J2198)</f>
        <v>46.25</v>
      </c>
      <c r="S2199" s="61" t="s">
        <v>46</v>
      </c>
    </row>
    <row r="2200" spans="1:19" s="185" customFormat="1" ht="11.1" customHeight="1" x14ac:dyDescent="0.25">
      <c r="A2200" s="59"/>
      <c r="B2200" s="184"/>
      <c r="C2200" s="184"/>
      <c r="D2200" s="59"/>
      <c r="E2200" s="82"/>
      <c r="F2200" s="82"/>
      <c r="G2200" s="82"/>
      <c r="H2200" s="82"/>
      <c r="I2200" s="82"/>
      <c r="J2200" s="83"/>
      <c r="K2200" s="82"/>
      <c r="L2200" s="82"/>
      <c r="M2200" s="82"/>
      <c r="N2200" s="82"/>
      <c r="O2200" s="82"/>
      <c r="P2200" s="82"/>
      <c r="Q2200" s="81"/>
      <c r="R2200" s="65"/>
      <c r="S2200" s="85"/>
    </row>
    <row r="2202" spans="1:19" ht="20.100000000000001" customHeight="1" x14ac:dyDescent="0.25">
      <c r="A2202" s="198" t="s">
        <v>388</v>
      </c>
      <c r="B2202" s="198"/>
      <c r="C2202" s="198"/>
      <c r="D2202" s="153"/>
      <c r="E2202" s="153"/>
      <c r="F2202" s="153"/>
      <c r="H2202" s="153"/>
      <c r="I2202" s="153"/>
      <c r="J2202" s="153"/>
      <c r="K2202" s="153"/>
      <c r="N2202" s="153"/>
      <c r="O2202" s="153"/>
      <c r="P2202" s="153"/>
      <c r="Q2202" s="153"/>
      <c r="R2202" s="153"/>
      <c r="S2202" s="153"/>
    </row>
    <row r="2203" spans="1:19" ht="15" customHeight="1" x14ac:dyDescent="0.25">
      <c r="A2203" s="215"/>
      <c r="B2203" s="215"/>
      <c r="C2203" s="153"/>
      <c r="D2203" s="14" t="s">
        <v>26</v>
      </c>
      <c r="E2203" s="153"/>
      <c r="F2203" s="153"/>
      <c r="H2203" s="153"/>
      <c r="I2203" s="153"/>
      <c r="J2203" s="153"/>
      <c r="K2203" s="153"/>
      <c r="N2203" s="153"/>
      <c r="O2203" s="153"/>
      <c r="P2203" s="153"/>
      <c r="Q2203" s="153"/>
      <c r="R2203" s="153"/>
      <c r="S2203" s="153"/>
    </row>
    <row r="2204" spans="1:19" ht="11.1" customHeight="1" x14ac:dyDescent="0.25">
      <c r="A2204" s="153"/>
      <c r="B2204" s="153"/>
      <c r="C2204" s="153"/>
      <c r="D2204" s="153"/>
      <c r="E2204" s="153"/>
      <c r="F2204" s="153"/>
      <c r="H2204" s="153"/>
      <c r="I2204" s="153"/>
      <c r="J2204" s="153"/>
      <c r="K2204" s="153"/>
      <c r="N2204" s="153"/>
      <c r="O2204" s="153"/>
      <c r="P2204" s="153"/>
      <c r="Q2204" s="153"/>
      <c r="R2204" s="153"/>
      <c r="S2204" s="153"/>
    </row>
    <row r="2205" spans="1:19" ht="11.1" customHeight="1" x14ac:dyDescent="0.25">
      <c r="A2205" s="55"/>
      <c r="B2205" s="225" t="s">
        <v>116</v>
      </c>
      <c r="C2205" s="226"/>
      <c r="D2205" s="56" t="s">
        <v>28</v>
      </c>
      <c r="E2205" s="57" t="s">
        <v>29</v>
      </c>
      <c r="F2205" s="57" t="s">
        <v>30</v>
      </c>
      <c r="G2205" s="57" t="s">
        <v>31</v>
      </c>
      <c r="H2205" s="57" t="s">
        <v>32</v>
      </c>
      <c r="I2205" s="57" t="s">
        <v>33</v>
      </c>
      <c r="J2205" s="57" t="s">
        <v>34</v>
      </c>
      <c r="K2205" s="57" t="s">
        <v>35</v>
      </c>
      <c r="L2205" s="57" t="s">
        <v>36</v>
      </c>
      <c r="M2205" s="57" t="s">
        <v>37</v>
      </c>
      <c r="N2205" s="57" t="s">
        <v>38</v>
      </c>
      <c r="O2205" s="57" t="s">
        <v>39</v>
      </c>
      <c r="P2205" s="57" t="s">
        <v>40</v>
      </c>
      <c r="Q2205" s="15"/>
      <c r="R2205" s="57" t="s">
        <v>41</v>
      </c>
      <c r="S2205" s="58"/>
    </row>
    <row r="2206" spans="1:19" ht="11.1" customHeight="1" x14ac:dyDescent="0.25">
      <c r="A2206" s="59"/>
      <c r="B2206" s="227"/>
      <c r="C2206" s="228"/>
      <c r="D2206" s="56" t="s">
        <v>42</v>
      </c>
      <c r="E2206" s="60"/>
      <c r="F2206" s="60"/>
      <c r="G2206" s="60">
        <v>70</v>
      </c>
      <c r="H2206" s="60">
        <v>50</v>
      </c>
      <c r="I2206" s="60">
        <v>40</v>
      </c>
      <c r="J2206" s="60">
        <v>30</v>
      </c>
      <c r="K2206" s="60">
        <v>25</v>
      </c>
      <c r="L2206" s="60">
        <v>50</v>
      </c>
      <c r="M2206" s="60">
        <v>60</v>
      </c>
      <c r="N2206" s="60">
        <v>70</v>
      </c>
      <c r="O2206" s="60">
        <v>50</v>
      </c>
      <c r="P2206" s="60">
        <v>40</v>
      </c>
      <c r="Q2206" s="15"/>
      <c r="R2206" s="60">
        <f>AVERAGE(E2206:P2206)</f>
        <v>48.5</v>
      </c>
      <c r="S2206" s="61" t="s">
        <v>43</v>
      </c>
    </row>
    <row r="2207" spans="1:19" ht="11.1" customHeight="1" x14ac:dyDescent="0.25">
      <c r="A2207" s="59"/>
      <c r="B2207" s="229"/>
      <c r="C2207" s="230"/>
      <c r="D2207" s="56" t="s">
        <v>44</v>
      </c>
      <c r="E2207" s="62"/>
      <c r="F2207" s="62"/>
      <c r="G2207" s="62"/>
      <c r="H2207" s="62"/>
      <c r="I2207" s="62"/>
      <c r="J2207" s="63"/>
      <c r="K2207" s="63"/>
      <c r="L2207" s="63"/>
      <c r="M2207" s="63"/>
      <c r="N2207" s="63"/>
      <c r="O2207" s="63"/>
      <c r="P2207" s="63"/>
      <c r="Q2207" s="64"/>
      <c r="R2207" s="60">
        <f>AVERAGE(E2206:J2206)</f>
        <v>47.5</v>
      </c>
      <c r="S2207" s="61" t="s">
        <v>46</v>
      </c>
    </row>
    <row r="2208" spans="1:19" ht="11.1" customHeight="1" x14ac:dyDescent="0.25">
      <c r="A2208" s="59"/>
      <c r="B2208" s="59"/>
      <c r="C2208" s="59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15"/>
      <c r="P2208" s="15"/>
      <c r="Q2208" s="15"/>
      <c r="R2208" s="15"/>
      <c r="S2208" s="54"/>
    </row>
    <row r="2209" spans="1:19" ht="11.1" customHeight="1" x14ac:dyDescent="0.25">
      <c r="A2209" s="55"/>
      <c r="B2209" s="225" t="s">
        <v>117</v>
      </c>
      <c r="C2209" s="226"/>
      <c r="D2209" s="56" t="s">
        <v>28</v>
      </c>
      <c r="E2209" s="57" t="s">
        <v>47</v>
      </c>
      <c r="F2209" s="57" t="s">
        <v>48</v>
      </c>
      <c r="G2209" s="57" t="s">
        <v>49</v>
      </c>
      <c r="H2209" s="57" t="s">
        <v>50</v>
      </c>
      <c r="I2209" s="57" t="s">
        <v>51</v>
      </c>
      <c r="J2209" s="57" t="s">
        <v>52</v>
      </c>
      <c r="K2209" s="57" t="s">
        <v>53</v>
      </c>
      <c r="L2209" s="57" t="s">
        <v>54</v>
      </c>
      <c r="M2209" s="57" t="s">
        <v>55</v>
      </c>
      <c r="N2209" s="57" t="s">
        <v>56</v>
      </c>
      <c r="O2209" s="57" t="s">
        <v>57</v>
      </c>
      <c r="P2209" s="57" t="s">
        <v>58</v>
      </c>
      <c r="Q2209" s="15"/>
      <c r="R2209" s="57" t="s">
        <v>41</v>
      </c>
      <c r="S2209" s="58"/>
    </row>
    <row r="2210" spans="1:19" ht="11.1" customHeight="1" x14ac:dyDescent="0.25">
      <c r="A2210" s="59"/>
      <c r="B2210" s="227"/>
      <c r="C2210" s="228"/>
      <c r="D2210" s="56" t="s">
        <v>42</v>
      </c>
      <c r="E2210" s="60">
        <v>50</v>
      </c>
      <c r="F2210" s="60">
        <v>50</v>
      </c>
      <c r="G2210" s="60">
        <v>50</v>
      </c>
      <c r="H2210" s="60">
        <v>40</v>
      </c>
      <c r="I2210" s="60">
        <v>30</v>
      </c>
      <c r="J2210" s="60">
        <v>30</v>
      </c>
      <c r="K2210" s="60">
        <v>30</v>
      </c>
      <c r="L2210" s="60">
        <v>35</v>
      </c>
      <c r="M2210" s="60">
        <v>15</v>
      </c>
      <c r="N2210" s="60">
        <v>60</v>
      </c>
      <c r="O2210" s="60">
        <v>45</v>
      </c>
      <c r="P2210" s="60"/>
      <c r="Q2210" s="15"/>
      <c r="R2210" s="60">
        <f>AVERAGE(E2210:P2210)</f>
        <v>39.545454545454547</v>
      </c>
      <c r="S2210" s="61" t="s">
        <v>43</v>
      </c>
    </row>
    <row r="2211" spans="1:19" ht="11.1" customHeight="1" x14ac:dyDescent="0.25">
      <c r="A2211" s="59"/>
      <c r="B2211" s="229"/>
      <c r="C2211" s="230"/>
      <c r="D2211" s="56" t="s">
        <v>44</v>
      </c>
      <c r="E2211" s="62"/>
      <c r="F2211" s="62"/>
      <c r="G2211" s="62"/>
      <c r="H2211" s="62"/>
      <c r="I2211" s="62"/>
      <c r="J2211" s="63"/>
      <c r="K2211" s="63"/>
      <c r="L2211" s="63"/>
      <c r="M2211" s="63"/>
      <c r="N2211" s="63"/>
      <c r="O2211" s="63"/>
      <c r="P2211" s="63" t="s">
        <v>45</v>
      </c>
      <c r="Q2211" s="64"/>
      <c r="R2211" s="60">
        <f>AVERAGE(E2210:J2210)</f>
        <v>41.666666666666664</v>
      </c>
      <c r="S2211" s="61" t="s">
        <v>46</v>
      </c>
    </row>
    <row r="2212" spans="1:19" ht="11.1" customHeight="1" x14ac:dyDescent="0.25">
      <c r="A2212" s="59"/>
      <c r="B2212" s="52"/>
      <c r="C2212" s="15"/>
      <c r="D2212" s="66"/>
      <c r="E2212" s="66"/>
      <c r="F2212" s="66"/>
      <c r="G2212" s="61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  <c r="S2212" s="54"/>
    </row>
    <row r="2213" spans="1:19" ht="11.1" customHeight="1" x14ac:dyDescent="0.25">
      <c r="A2213" s="55"/>
      <c r="B2213" s="225" t="s">
        <v>118</v>
      </c>
      <c r="C2213" s="226"/>
      <c r="D2213" s="56" t="s">
        <v>28</v>
      </c>
      <c r="E2213" s="57" t="s">
        <v>60</v>
      </c>
      <c r="F2213" s="57" t="s">
        <v>61</v>
      </c>
      <c r="G2213" s="57" t="s">
        <v>62</v>
      </c>
      <c r="H2213" s="57" t="s">
        <v>63</v>
      </c>
      <c r="I2213" s="57" t="s">
        <v>64</v>
      </c>
      <c r="J2213" s="57" t="s">
        <v>65</v>
      </c>
      <c r="K2213" s="57" t="s">
        <v>66</v>
      </c>
      <c r="L2213" s="57" t="s">
        <v>67</v>
      </c>
      <c r="M2213" s="57" t="s">
        <v>68</v>
      </c>
      <c r="N2213" s="57" t="s">
        <v>56</v>
      </c>
      <c r="O2213" s="57" t="s">
        <v>69</v>
      </c>
      <c r="P2213" s="57" t="s">
        <v>70</v>
      </c>
      <c r="Q2213" s="15"/>
      <c r="R2213" s="57" t="s">
        <v>41</v>
      </c>
      <c r="S2213" s="58"/>
    </row>
    <row r="2214" spans="1:19" ht="11.1" customHeight="1" x14ac:dyDescent="0.25">
      <c r="A2214" s="59"/>
      <c r="B2214" s="227"/>
      <c r="C2214" s="228"/>
      <c r="D2214" s="56" t="s">
        <v>42</v>
      </c>
      <c r="E2214" s="60">
        <v>30</v>
      </c>
      <c r="F2214" s="60">
        <v>60</v>
      </c>
      <c r="G2214" s="60">
        <v>60</v>
      </c>
      <c r="H2214" s="60"/>
      <c r="I2214" s="60"/>
      <c r="J2214" s="60"/>
      <c r="K2214" s="60">
        <v>15</v>
      </c>
      <c r="L2214" s="60">
        <v>30</v>
      </c>
      <c r="M2214" s="60">
        <v>50</v>
      </c>
      <c r="N2214" s="60">
        <v>60</v>
      </c>
      <c r="O2214" s="60">
        <v>55</v>
      </c>
      <c r="P2214" s="60">
        <v>110</v>
      </c>
      <c r="Q2214" s="15"/>
      <c r="R2214" s="60">
        <f>AVERAGE(E2214:P2214)</f>
        <v>52.222222222222221</v>
      </c>
      <c r="S2214" s="61" t="s">
        <v>43</v>
      </c>
    </row>
    <row r="2215" spans="1:19" ht="11.1" customHeight="1" x14ac:dyDescent="0.25">
      <c r="A2215" s="59"/>
      <c r="B2215" s="229"/>
      <c r="C2215" s="230"/>
      <c r="D2215" s="56" t="s">
        <v>44</v>
      </c>
      <c r="E2215" s="62"/>
      <c r="F2215" s="62"/>
      <c r="G2215" s="62"/>
      <c r="H2215" s="62" t="s">
        <v>112</v>
      </c>
      <c r="I2215" s="62" t="s">
        <v>112</v>
      </c>
      <c r="J2215" s="62" t="s">
        <v>112</v>
      </c>
      <c r="K2215" s="63"/>
      <c r="L2215" s="63"/>
      <c r="M2215" s="63"/>
      <c r="N2215" s="63"/>
      <c r="O2215" s="63"/>
      <c r="P2215" s="63"/>
      <c r="Q2215" s="64"/>
      <c r="R2215" s="60">
        <f>AVERAGE(E2214:J2214)</f>
        <v>50</v>
      </c>
      <c r="S2215" s="61" t="s">
        <v>46</v>
      </c>
    </row>
    <row r="2216" spans="1:19" ht="11.1" customHeight="1" x14ac:dyDescent="0.25">
      <c r="A2216" s="59"/>
      <c r="B2216" s="55"/>
      <c r="C2216" s="59"/>
      <c r="D2216" s="59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59"/>
      <c r="R2216" s="59"/>
      <c r="S2216" s="59"/>
    </row>
    <row r="2217" spans="1:19" ht="11.1" customHeight="1" x14ac:dyDescent="0.25">
      <c r="A2217" s="55"/>
      <c r="B2217" s="225" t="s">
        <v>119</v>
      </c>
      <c r="C2217" s="226"/>
      <c r="D2217" s="56" t="s">
        <v>28</v>
      </c>
      <c r="E2217" s="57" t="s">
        <v>71</v>
      </c>
      <c r="F2217" s="57" t="s">
        <v>72</v>
      </c>
      <c r="G2217" s="57" t="s">
        <v>73</v>
      </c>
      <c r="H2217" s="57" t="s">
        <v>74</v>
      </c>
      <c r="I2217" s="57" t="s">
        <v>75</v>
      </c>
      <c r="J2217" s="57" t="s">
        <v>76</v>
      </c>
      <c r="K2217" s="57" t="s">
        <v>77</v>
      </c>
      <c r="L2217" s="57" t="s">
        <v>78</v>
      </c>
      <c r="M2217" s="57" t="s">
        <v>79</v>
      </c>
      <c r="N2217" s="57" t="s">
        <v>80</v>
      </c>
      <c r="O2217" s="57" t="s">
        <v>81</v>
      </c>
      <c r="P2217" s="57" t="s">
        <v>82</v>
      </c>
      <c r="Q2217" s="15"/>
      <c r="R2217" s="57" t="s">
        <v>41</v>
      </c>
      <c r="S2217" s="58"/>
    </row>
    <row r="2218" spans="1:19" ht="11.1" customHeight="1" x14ac:dyDescent="0.25">
      <c r="A2218" s="59"/>
      <c r="B2218" s="227"/>
      <c r="C2218" s="228"/>
      <c r="D2218" s="56" t="s">
        <v>42</v>
      </c>
      <c r="E2218" s="60">
        <v>70</v>
      </c>
      <c r="F2218" s="60">
        <v>50</v>
      </c>
      <c r="G2218" s="60">
        <v>25</v>
      </c>
      <c r="H2218" s="60">
        <v>70</v>
      </c>
      <c r="I2218" s="60">
        <v>80</v>
      </c>
      <c r="J2218" s="60">
        <v>120</v>
      </c>
      <c r="K2218" s="60">
        <v>110</v>
      </c>
      <c r="L2218" s="60">
        <v>30</v>
      </c>
      <c r="M2218" s="60">
        <v>30</v>
      </c>
      <c r="N2218" s="60">
        <v>100</v>
      </c>
      <c r="O2218" s="60">
        <v>30</v>
      </c>
      <c r="P2218" s="60">
        <v>40</v>
      </c>
      <c r="Q2218" s="15"/>
      <c r="R2218" s="60">
        <f>AVERAGE(E2218:P2218)</f>
        <v>62.916666666666664</v>
      </c>
      <c r="S2218" s="61" t="s">
        <v>43</v>
      </c>
    </row>
    <row r="2219" spans="1:19" ht="11.1" customHeight="1" x14ac:dyDescent="0.25">
      <c r="A2219" s="59"/>
      <c r="B2219" s="229"/>
      <c r="C2219" s="230"/>
      <c r="D2219" s="56" t="s">
        <v>44</v>
      </c>
      <c r="E2219" s="62"/>
      <c r="F2219" s="62"/>
      <c r="G2219" s="62"/>
      <c r="H2219" s="62"/>
      <c r="I2219" s="62"/>
      <c r="J2219" s="63" t="s">
        <v>16</v>
      </c>
      <c r="K2219" s="63" t="s">
        <v>16</v>
      </c>
      <c r="L2219" s="63" t="s">
        <v>98</v>
      </c>
      <c r="M2219" s="63" t="s">
        <v>16</v>
      </c>
      <c r="N2219" s="63" t="s">
        <v>157</v>
      </c>
      <c r="O2219" s="63" t="s">
        <v>98</v>
      </c>
      <c r="P2219" s="63" t="s">
        <v>16</v>
      </c>
      <c r="Q2219" s="64"/>
      <c r="R2219" s="60">
        <f>AVERAGE(E2218:J2218)</f>
        <v>69.166666666666671</v>
      </c>
      <c r="S2219" s="61" t="s">
        <v>46</v>
      </c>
    </row>
    <row r="2220" spans="1:19" ht="11.1" customHeight="1" x14ac:dyDescent="0.25">
      <c r="A2220" s="59"/>
      <c r="B2220" s="55"/>
      <c r="C2220" s="59"/>
      <c r="D2220" s="59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59"/>
      <c r="R2220" s="59"/>
      <c r="S2220" s="59"/>
    </row>
    <row r="2221" spans="1:19" ht="11.1" customHeight="1" x14ac:dyDescent="0.25">
      <c r="A2221" s="55"/>
      <c r="B2221" s="225" t="s">
        <v>122</v>
      </c>
      <c r="C2221" s="226"/>
      <c r="D2221" s="56" t="s">
        <v>28</v>
      </c>
      <c r="E2221" s="57" t="s">
        <v>85</v>
      </c>
      <c r="F2221" s="57" t="s">
        <v>86</v>
      </c>
      <c r="G2221" s="57" t="s">
        <v>87</v>
      </c>
      <c r="H2221" s="57" t="s">
        <v>88</v>
      </c>
      <c r="I2221" s="57" t="s">
        <v>89</v>
      </c>
      <c r="J2221" s="57" t="s">
        <v>90</v>
      </c>
      <c r="K2221" s="57" t="s">
        <v>91</v>
      </c>
      <c r="L2221" s="57" t="s">
        <v>92</v>
      </c>
      <c r="M2221" s="57" t="s">
        <v>93</v>
      </c>
      <c r="N2221" s="57" t="s">
        <v>94</v>
      </c>
      <c r="O2221" s="57" t="s">
        <v>95</v>
      </c>
      <c r="P2221" s="57" t="s">
        <v>96</v>
      </c>
      <c r="Q2221" s="15"/>
      <c r="R2221" s="57" t="s">
        <v>41</v>
      </c>
      <c r="S2221" s="58"/>
    </row>
    <row r="2222" spans="1:19" ht="11.1" customHeight="1" x14ac:dyDescent="0.25">
      <c r="A2222" s="59"/>
      <c r="B2222" s="227"/>
      <c r="C2222" s="228"/>
      <c r="D2222" s="56" t="s">
        <v>42</v>
      </c>
      <c r="E2222" s="60">
        <v>35</v>
      </c>
      <c r="F2222" s="60">
        <v>70</v>
      </c>
      <c r="G2222" s="60">
        <v>110</v>
      </c>
      <c r="H2222" s="60">
        <v>60</v>
      </c>
      <c r="I2222" s="60">
        <v>50</v>
      </c>
      <c r="J2222" s="60">
        <v>50</v>
      </c>
      <c r="K2222" s="60">
        <v>55</v>
      </c>
      <c r="L2222" s="60">
        <v>40</v>
      </c>
      <c r="M2222" s="60">
        <v>75</v>
      </c>
      <c r="N2222" s="60">
        <v>45</v>
      </c>
      <c r="O2222" s="60">
        <v>45</v>
      </c>
      <c r="P2222" s="60">
        <v>60</v>
      </c>
      <c r="Q2222" s="15"/>
      <c r="R2222" s="60">
        <f>AVERAGE(E2222:P2222)</f>
        <v>57.916666666666664</v>
      </c>
      <c r="S2222" s="61" t="s">
        <v>43</v>
      </c>
    </row>
    <row r="2223" spans="1:19" ht="11.1" customHeight="1" x14ac:dyDescent="0.25">
      <c r="A2223" s="59"/>
      <c r="B2223" s="229"/>
      <c r="C2223" s="230"/>
      <c r="D2223" s="56" t="s">
        <v>44</v>
      </c>
      <c r="E2223" s="62" t="s">
        <v>83</v>
      </c>
      <c r="F2223" s="62" t="s">
        <v>121</v>
      </c>
      <c r="G2223" s="62" t="s">
        <v>121</v>
      </c>
      <c r="H2223" s="62" t="s">
        <v>83</v>
      </c>
      <c r="I2223" s="62" t="s">
        <v>121</v>
      </c>
      <c r="J2223" s="63" t="s">
        <v>121</v>
      </c>
      <c r="K2223" s="63" t="s">
        <v>121</v>
      </c>
      <c r="L2223" s="63" t="s">
        <v>83</v>
      </c>
      <c r="M2223" s="63" t="s">
        <v>121</v>
      </c>
      <c r="N2223" s="63" t="s">
        <v>121</v>
      </c>
      <c r="O2223" s="63" t="s">
        <v>121</v>
      </c>
      <c r="P2223" s="63" t="s">
        <v>121</v>
      </c>
      <c r="Q2223" s="64"/>
      <c r="R2223" s="60">
        <f>AVERAGE(E2222:J2222)</f>
        <v>62.5</v>
      </c>
      <c r="S2223" s="61" t="s">
        <v>46</v>
      </c>
    </row>
    <row r="2224" spans="1:19" ht="11.1" customHeight="1" x14ac:dyDescent="0.25">
      <c r="A2224" s="59"/>
      <c r="B2224" s="15"/>
      <c r="C2224" s="15"/>
      <c r="D2224" s="15"/>
      <c r="E2224" s="15"/>
      <c r="F2224" s="15"/>
      <c r="G2224" s="161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</row>
    <row r="2225" spans="1:19" ht="11.1" customHeight="1" x14ac:dyDescent="0.25">
      <c r="A2225" s="55"/>
      <c r="B2225" s="225" t="s">
        <v>128</v>
      </c>
      <c r="C2225" s="226"/>
      <c r="D2225" s="56" t="s">
        <v>28</v>
      </c>
      <c r="E2225" s="57" t="s">
        <v>124</v>
      </c>
      <c r="F2225" s="57" t="s">
        <v>125</v>
      </c>
      <c r="G2225" s="57" t="s">
        <v>126</v>
      </c>
      <c r="H2225" s="57" t="s">
        <v>127</v>
      </c>
      <c r="I2225" s="57" t="s">
        <v>129</v>
      </c>
      <c r="J2225" s="57" t="s">
        <v>130</v>
      </c>
      <c r="K2225" s="57" t="s">
        <v>131</v>
      </c>
      <c r="L2225" s="57" t="s">
        <v>132</v>
      </c>
      <c r="M2225" s="57" t="s">
        <v>133</v>
      </c>
      <c r="N2225" s="57" t="s">
        <v>134</v>
      </c>
      <c r="O2225" s="57" t="s">
        <v>135</v>
      </c>
      <c r="P2225" s="57" t="s">
        <v>136</v>
      </c>
      <c r="Q2225" s="15"/>
      <c r="R2225" s="57" t="s">
        <v>41</v>
      </c>
      <c r="S2225" s="58"/>
    </row>
    <row r="2226" spans="1:19" ht="11.1" customHeight="1" x14ac:dyDescent="0.25">
      <c r="A2226" s="59"/>
      <c r="B2226" s="227"/>
      <c r="C2226" s="228"/>
      <c r="D2226" s="56" t="s">
        <v>42</v>
      </c>
      <c r="E2226" s="60">
        <v>40</v>
      </c>
      <c r="F2226" s="62">
        <v>30</v>
      </c>
      <c r="G2226" s="60">
        <v>35</v>
      </c>
      <c r="H2226" s="60">
        <v>37</v>
      </c>
      <c r="I2226" s="60">
        <v>30</v>
      </c>
      <c r="J2226" s="60">
        <v>37</v>
      </c>
      <c r="K2226" s="60">
        <v>45</v>
      </c>
      <c r="L2226" s="60">
        <v>60</v>
      </c>
      <c r="M2226" s="60">
        <v>50</v>
      </c>
      <c r="N2226" s="60">
        <v>90</v>
      </c>
      <c r="O2226" s="60">
        <v>45</v>
      </c>
      <c r="P2226" s="60">
        <v>80</v>
      </c>
      <c r="Q2226" s="15"/>
      <c r="R2226" s="60">
        <f>AVERAGE(E2226:P2226)</f>
        <v>48.25</v>
      </c>
      <c r="S2226" s="61" t="s">
        <v>43</v>
      </c>
    </row>
    <row r="2227" spans="1:19" ht="11.1" customHeight="1" x14ac:dyDescent="0.25">
      <c r="A2227" s="59"/>
      <c r="B2227" s="229"/>
      <c r="C2227" s="230"/>
      <c r="D2227" s="56" t="s">
        <v>44</v>
      </c>
      <c r="E2227" s="62" t="s">
        <v>121</v>
      </c>
      <c r="F2227" s="62" t="s">
        <v>121</v>
      </c>
      <c r="G2227" s="62" t="s">
        <v>121</v>
      </c>
      <c r="H2227" s="62" t="s">
        <v>121</v>
      </c>
      <c r="I2227" s="63" t="s">
        <v>292</v>
      </c>
      <c r="J2227" s="63" t="s">
        <v>146</v>
      </c>
      <c r="K2227" s="62" t="s">
        <v>83</v>
      </c>
      <c r="L2227" s="62" t="s">
        <v>83</v>
      </c>
      <c r="M2227" s="62" t="s">
        <v>83</v>
      </c>
      <c r="N2227" s="63" t="s">
        <v>83</v>
      </c>
      <c r="O2227" s="63" t="s">
        <v>83</v>
      </c>
      <c r="P2227" s="63" t="s">
        <v>83</v>
      </c>
      <c r="Q2227" s="64"/>
      <c r="R2227" s="60">
        <f>AVERAGE(E2226:J2226)</f>
        <v>34.833333333333336</v>
      </c>
      <c r="S2227" s="61" t="s">
        <v>46</v>
      </c>
    </row>
    <row r="2228" spans="1:19" ht="11.1" customHeight="1" x14ac:dyDescent="0.25">
      <c r="A2228" s="59"/>
      <c r="B2228" s="15"/>
      <c r="C2228" s="15"/>
      <c r="D2228" s="15"/>
      <c r="E2228" s="15"/>
      <c r="F2228" s="15"/>
      <c r="G2228" s="161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</row>
    <row r="2229" spans="1:19" ht="11.1" customHeight="1" x14ac:dyDescent="0.25">
      <c r="A2229" s="55"/>
      <c r="B2229" s="225" t="s">
        <v>295</v>
      </c>
      <c r="C2229" s="226"/>
      <c r="D2229" s="56" t="s">
        <v>28</v>
      </c>
      <c r="E2229" s="57" t="s">
        <v>296</v>
      </c>
      <c r="F2229" s="57" t="s">
        <v>297</v>
      </c>
      <c r="G2229" s="57" t="s">
        <v>298</v>
      </c>
      <c r="H2229" s="57" t="s">
        <v>299</v>
      </c>
      <c r="I2229" s="57" t="s">
        <v>300</v>
      </c>
      <c r="J2229" s="57" t="s">
        <v>301</v>
      </c>
      <c r="K2229" s="57" t="s">
        <v>302</v>
      </c>
      <c r="L2229" s="57" t="s">
        <v>303</v>
      </c>
      <c r="M2229" s="57" t="s">
        <v>304</v>
      </c>
      <c r="N2229" s="57" t="s">
        <v>305</v>
      </c>
      <c r="O2229" s="57" t="s">
        <v>306</v>
      </c>
      <c r="P2229" s="57" t="s">
        <v>307</v>
      </c>
      <c r="Q2229" s="15"/>
      <c r="R2229" s="57" t="s">
        <v>41</v>
      </c>
      <c r="S2229" s="58"/>
    </row>
    <row r="2230" spans="1:19" ht="11.1" customHeight="1" x14ac:dyDescent="0.25">
      <c r="A2230" s="59"/>
      <c r="B2230" s="227"/>
      <c r="C2230" s="228"/>
      <c r="D2230" s="56" t="s">
        <v>42</v>
      </c>
      <c r="E2230" s="60">
        <v>50</v>
      </c>
      <c r="F2230" s="60">
        <v>50</v>
      </c>
      <c r="G2230" s="60">
        <v>50</v>
      </c>
      <c r="H2230" s="60">
        <v>70</v>
      </c>
      <c r="I2230" s="60">
        <v>30</v>
      </c>
      <c r="J2230" s="60">
        <v>50</v>
      </c>
      <c r="K2230" s="60">
        <v>70</v>
      </c>
      <c r="L2230" s="60">
        <v>40</v>
      </c>
      <c r="M2230" s="60">
        <v>70</v>
      </c>
      <c r="N2230" s="60">
        <v>50</v>
      </c>
      <c r="O2230" s="60">
        <v>80</v>
      </c>
      <c r="P2230" s="60">
        <v>60</v>
      </c>
      <c r="Q2230" s="15"/>
      <c r="R2230" s="60">
        <f>AVERAGE(E2230:P2230)</f>
        <v>55.833333333333336</v>
      </c>
      <c r="S2230" s="61" t="s">
        <v>43</v>
      </c>
    </row>
    <row r="2231" spans="1:19" ht="11.1" customHeight="1" x14ac:dyDescent="0.25">
      <c r="A2231" s="59"/>
      <c r="B2231" s="229"/>
      <c r="C2231" s="230"/>
      <c r="D2231" s="56" t="s">
        <v>44</v>
      </c>
      <c r="E2231" s="62" t="s">
        <v>121</v>
      </c>
      <c r="F2231" s="62" t="s">
        <v>121</v>
      </c>
      <c r="G2231" s="62" t="s">
        <v>308</v>
      </c>
      <c r="H2231" s="62" t="s">
        <v>121</v>
      </c>
      <c r="I2231" s="62" t="s">
        <v>83</v>
      </c>
      <c r="J2231" s="63" t="s">
        <v>121</v>
      </c>
      <c r="K2231" s="62" t="s">
        <v>121</v>
      </c>
      <c r="L2231" s="62" t="s">
        <v>83</v>
      </c>
      <c r="M2231" s="62" t="s">
        <v>83</v>
      </c>
      <c r="N2231" s="62" t="s">
        <v>121</v>
      </c>
      <c r="O2231" s="62" t="s">
        <v>121</v>
      </c>
      <c r="P2231" s="62" t="s">
        <v>308</v>
      </c>
      <c r="Q2231" s="64"/>
      <c r="R2231" s="60">
        <f>AVERAGE(E2230:J2230)</f>
        <v>50</v>
      </c>
      <c r="S2231" s="61" t="s">
        <v>46</v>
      </c>
    </row>
    <row r="2232" spans="1:19" s="178" customFormat="1" ht="11.1" customHeight="1" x14ac:dyDescent="0.25">
      <c r="A2232" s="59"/>
      <c r="B2232" s="15"/>
      <c r="C2232" s="15"/>
      <c r="D2232" s="15"/>
      <c r="E2232" s="15"/>
      <c r="F2232" s="15"/>
      <c r="G2232" s="161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</row>
    <row r="2233" spans="1:19" s="178" customFormat="1" ht="11.1" customHeight="1" x14ac:dyDescent="0.25">
      <c r="A2233" s="59"/>
      <c r="B2233" s="231" t="s">
        <v>408</v>
      </c>
      <c r="C2233" s="231"/>
      <c r="D2233" s="56" t="s">
        <v>28</v>
      </c>
      <c r="E2233" s="57" t="s">
        <v>411</v>
      </c>
      <c r="F2233" s="57" t="s">
        <v>412</v>
      </c>
      <c r="G2233" s="57" t="s">
        <v>413</v>
      </c>
      <c r="H2233" s="57" t="s">
        <v>414</v>
      </c>
      <c r="I2233" s="57" t="s">
        <v>415</v>
      </c>
      <c r="J2233" s="57" t="s">
        <v>416</v>
      </c>
      <c r="K2233" s="57" t="s">
        <v>417</v>
      </c>
      <c r="L2233" s="57" t="s">
        <v>418</v>
      </c>
      <c r="M2233" s="57" t="s">
        <v>419</v>
      </c>
      <c r="N2233" s="57" t="s">
        <v>420</v>
      </c>
      <c r="O2233" s="57" t="s">
        <v>421</v>
      </c>
      <c r="P2233" s="57" t="s">
        <v>422</v>
      </c>
      <c r="Q2233" s="15"/>
      <c r="R2233" s="150" t="s">
        <v>41</v>
      </c>
      <c r="S2233" s="58"/>
    </row>
    <row r="2234" spans="1:19" s="178" customFormat="1" ht="11.1" customHeight="1" x14ac:dyDescent="0.25">
      <c r="A2234" s="59"/>
      <c r="B2234" s="231"/>
      <c r="C2234" s="231"/>
      <c r="D2234" s="56" t="s">
        <v>42</v>
      </c>
      <c r="E2234" s="60">
        <v>55</v>
      </c>
      <c r="F2234" s="60">
        <v>55</v>
      </c>
      <c r="G2234" s="60">
        <v>25</v>
      </c>
      <c r="H2234" s="60">
        <v>95</v>
      </c>
      <c r="I2234" s="60">
        <v>80</v>
      </c>
      <c r="J2234" s="60">
        <v>70</v>
      </c>
      <c r="K2234" s="60">
        <v>50</v>
      </c>
      <c r="L2234" s="60">
        <v>40</v>
      </c>
      <c r="M2234" s="60">
        <v>35</v>
      </c>
      <c r="N2234" s="60">
        <v>50</v>
      </c>
      <c r="O2234" s="60">
        <v>50</v>
      </c>
      <c r="P2234" s="60">
        <v>80</v>
      </c>
      <c r="Q2234" s="15"/>
      <c r="R2234" s="60">
        <f>AVERAGE(E2234:P2234)</f>
        <v>57.083333333333336</v>
      </c>
      <c r="S2234" s="61" t="s">
        <v>43</v>
      </c>
    </row>
    <row r="2235" spans="1:19" s="178" customFormat="1" ht="11.1" customHeight="1" x14ac:dyDescent="0.25">
      <c r="A2235" s="59"/>
      <c r="B2235" s="231"/>
      <c r="C2235" s="231"/>
      <c r="D2235" s="56" t="s">
        <v>44</v>
      </c>
      <c r="E2235" s="62" t="s">
        <v>121</v>
      </c>
      <c r="F2235" s="62" t="s">
        <v>121</v>
      </c>
      <c r="G2235" s="62" t="s">
        <v>83</v>
      </c>
      <c r="H2235" s="62" t="s">
        <v>83</v>
      </c>
      <c r="I2235" s="62" t="s">
        <v>121</v>
      </c>
      <c r="J2235" s="63" t="s">
        <v>83</v>
      </c>
      <c r="K2235" s="62" t="s">
        <v>121</v>
      </c>
      <c r="L2235" s="62" t="s">
        <v>83</v>
      </c>
      <c r="M2235" s="62" t="s">
        <v>121</v>
      </c>
      <c r="N2235" s="62" t="s">
        <v>83</v>
      </c>
      <c r="O2235" s="62" t="s">
        <v>83</v>
      </c>
      <c r="P2235" s="62" t="s">
        <v>83</v>
      </c>
      <c r="Q2235" s="64"/>
      <c r="R2235" s="60">
        <f>AVERAGE(E2234:J2234)</f>
        <v>63.333333333333336</v>
      </c>
      <c r="S2235" s="61" t="s">
        <v>46</v>
      </c>
    </row>
    <row r="2236" spans="1:19" s="185" customFormat="1" ht="11.1" customHeight="1" x14ac:dyDescent="0.25">
      <c r="A2236" s="59"/>
      <c r="B2236" s="184"/>
      <c r="C2236" s="184"/>
      <c r="D2236" s="59"/>
      <c r="E2236" s="82"/>
      <c r="F2236" s="82"/>
      <c r="G2236" s="82"/>
      <c r="H2236" s="82"/>
      <c r="I2236" s="82"/>
      <c r="J2236" s="83"/>
      <c r="K2236" s="82"/>
      <c r="L2236" s="82"/>
      <c r="M2236" s="82"/>
      <c r="N2236" s="82"/>
      <c r="O2236" s="82"/>
      <c r="P2236" s="82"/>
      <c r="Q2236" s="81"/>
      <c r="R2236" s="65"/>
      <c r="S2236" s="85"/>
    </row>
    <row r="2237" spans="1:19" s="183" customFormat="1" ht="11.1" customHeight="1" x14ac:dyDescent="0.25">
      <c r="A2237" s="59"/>
      <c r="B2237" s="225" t="s">
        <v>446</v>
      </c>
      <c r="C2237" s="226"/>
      <c r="D2237" s="56" t="s">
        <v>28</v>
      </c>
      <c r="E2237" s="57" t="s">
        <v>434</v>
      </c>
      <c r="F2237" s="57" t="s">
        <v>435</v>
      </c>
      <c r="G2237" s="57" t="s">
        <v>436</v>
      </c>
      <c r="H2237" s="57" t="s">
        <v>437</v>
      </c>
      <c r="I2237" s="57" t="s">
        <v>438</v>
      </c>
      <c r="J2237" s="57" t="s">
        <v>439</v>
      </c>
      <c r="K2237" s="57" t="s">
        <v>440</v>
      </c>
      <c r="L2237" s="57" t="s">
        <v>441</v>
      </c>
      <c r="M2237" s="57" t="s">
        <v>442</v>
      </c>
      <c r="N2237" s="57" t="s">
        <v>443</v>
      </c>
      <c r="O2237" s="57" t="s">
        <v>444</v>
      </c>
      <c r="P2237" s="57" t="s">
        <v>445</v>
      </c>
      <c r="Q2237" s="15"/>
      <c r="R2237" s="150" t="s">
        <v>41</v>
      </c>
      <c r="S2237" s="61"/>
    </row>
    <row r="2238" spans="1:19" s="183" customFormat="1" ht="11.1" customHeight="1" x14ac:dyDescent="0.25">
      <c r="A2238" s="59"/>
      <c r="B2238" s="227"/>
      <c r="C2238" s="228"/>
      <c r="D2238" s="56" t="s">
        <v>42</v>
      </c>
      <c r="E2238" s="60"/>
      <c r="F2238" s="60"/>
      <c r="G2238" s="60"/>
      <c r="H2238" s="60">
        <v>45</v>
      </c>
      <c r="I2238" s="60">
        <v>45</v>
      </c>
      <c r="J2238" s="60">
        <v>50</v>
      </c>
      <c r="K2238" s="60">
        <v>50</v>
      </c>
      <c r="L2238" s="60">
        <v>90</v>
      </c>
      <c r="M2238" s="60">
        <v>40</v>
      </c>
      <c r="N2238" s="60">
        <v>50</v>
      </c>
      <c r="O2238" s="60">
        <v>60</v>
      </c>
      <c r="P2238" s="60">
        <v>40</v>
      </c>
      <c r="Q2238" s="15"/>
      <c r="R2238" s="60">
        <f>AVERAGE(E2238:P2238)</f>
        <v>52.222222222222221</v>
      </c>
      <c r="S2238" s="61" t="s">
        <v>43</v>
      </c>
    </row>
    <row r="2239" spans="1:19" s="183" customFormat="1" ht="11.1" customHeight="1" x14ac:dyDescent="0.25">
      <c r="A2239" s="59"/>
      <c r="B2239" s="229"/>
      <c r="C2239" s="230"/>
      <c r="D2239" s="56" t="s">
        <v>44</v>
      </c>
      <c r="E2239" s="62" t="s">
        <v>112</v>
      </c>
      <c r="F2239" s="62" t="s">
        <v>112</v>
      </c>
      <c r="G2239" s="62" t="s">
        <v>112</v>
      </c>
      <c r="H2239" s="62" t="s">
        <v>83</v>
      </c>
      <c r="I2239" s="62" t="s">
        <v>83</v>
      </c>
      <c r="J2239" s="63" t="s">
        <v>121</v>
      </c>
      <c r="K2239" s="62" t="s">
        <v>121</v>
      </c>
      <c r="L2239" s="63" t="s">
        <v>121</v>
      </c>
      <c r="M2239" s="63" t="s">
        <v>121</v>
      </c>
      <c r="N2239" s="63" t="s">
        <v>83</v>
      </c>
      <c r="O2239" s="63" t="s">
        <v>121</v>
      </c>
      <c r="P2239" s="63" t="s">
        <v>121</v>
      </c>
      <c r="Q2239" s="64"/>
      <c r="R2239" s="60">
        <f>AVERAGE(E2238:J2238)</f>
        <v>46.666666666666664</v>
      </c>
      <c r="S2239" s="61" t="s">
        <v>46</v>
      </c>
    </row>
    <row r="2240" spans="1:19" s="185" customFormat="1" ht="11.1" customHeight="1" x14ac:dyDescent="0.25">
      <c r="A2240" s="59"/>
      <c r="B2240" s="189"/>
      <c r="C2240" s="189"/>
      <c r="D2240" s="59"/>
      <c r="E2240" s="82"/>
      <c r="F2240" s="82"/>
      <c r="G2240" s="82"/>
      <c r="H2240" s="82"/>
      <c r="I2240" s="82"/>
      <c r="J2240" s="83"/>
      <c r="K2240" s="82"/>
      <c r="L2240" s="83"/>
      <c r="M2240" s="83"/>
      <c r="N2240" s="83"/>
      <c r="O2240" s="83"/>
      <c r="P2240" s="83"/>
      <c r="Q2240" s="81"/>
      <c r="R2240" s="65"/>
      <c r="S2240" s="85"/>
    </row>
    <row r="2241" spans="1:19" s="188" customFormat="1" ht="11.1" customHeight="1" x14ac:dyDescent="0.25">
      <c r="A2241" s="59"/>
      <c r="B2241" s="225" t="s">
        <v>465</v>
      </c>
      <c r="C2241" s="226"/>
      <c r="D2241" s="56" t="s">
        <v>28</v>
      </c>
      <c r="E2241" s="57" t="s">
        <v>466</v>
      </c>
      <c r="F2241" s="57" t="s">
        <v>467</v>
      </c>
      <c r="G2241" s="57" t="s">
        <v>468</v>
      </c>
      <c r="H2241" s="57" t="s">
        <v>469</v>
      </c>
      <c r="I2241" s="57" t="s">
        <v>470</v>
      </c>
      <c r="J2241" s="57" t="s">
        <v>471</v>
      </c>
      <c r="K2241" s="57" t="s">
        <v>472</v>
      </c>
      <c r="L2241" s="57" t="s">
        <v>473</v>
      </c>
      <c r="M2241" s="57" t="s">
        <v>474</v>
      </c>
      <c r="N2241" s="57" t="s">
        <v>475</v>
      </c>
      <c r="O2241" s="57" t="s">
        <v>476</v>
      </c>
      <c r="P2241" s="57" t="s">
        <v>477</v>
      </c>
      <c r="Q2241" s="15"/>
      <c r="R2241" s="150" t="s">
        <v>41</v>
      </c>
      <c r="S2241" s="61"/>
    </row>
    <row r="2242" spans="1:19" s="188" customFormat="1" ht="11.1" customHeight="1" x14ac:dyDescent="0.25">
      <c r="A2242" s="59"/>
      <c r="B2242" s="227"/>
      <c r="C2242" s="228"/>
      <c r="D2242" s="56" t="s">
        <v>42</v>
      </c>
      <c r="E2242" s="60">
        <v>40</v>
      </c>
      <c r="F2242" s="60">
        <v>50</v>
      </c>
      <c r="G2242" s="60"/>
      <c r="H2242" s="60"/>
      <c r="I2242" s="60"/>
      <c r="J2242" s="60">
        <v>50</v>
      </c>
      <c r="K2242" s="60">
        <v>60</v>
      </c>
      <c r="L2242" s="60">
        <v>80</v>
      </c>
      <c r="M2242" s="60">
        <v>70</v>
      </c>
      <c r="N2242" s="60">
        <v>70</v>
      </c>
      <c r="O2242" s="60"/>
      <c r="P2242" s="60"/>
      <c r="Q2242" s="15"/>
      <c r="R2242" s="60">
        <f>AVERAGE(E2242:P2242)</f>
        <v>60</v>
      </c>
      <c r="S2242" s="61" t="s">
        <v>43</v>
      </c>
    </row>
    <row r="2243" spans="1:19" s="188" customFormat="1" ht="11.1" customHeight="1" x14ac:dyDescent="0.25">
      <c r="A2243" s="59"/>
      <c r="B2243" s="229"/>
      <c r="C2243" s="230"/>
      <c r="D2243" s="56" t="s">
        <v>44</v>
      </c>
      <c r="E2243" s="62" t="s">
        <v>121</v>
      </c>
      <c r="F2243" s="62" t="s">
        <v>121</v>
      </c>
      <c r="G2243" s="62" t="s">
        <v>112</v>
      </c>
      <c r="H2243" s="62" t="s">
        <v>112</v>
      </c>
      <c r="I2243" s="62" t="s">
        <v>112</v>
      </c>
      <c r="J2243" s="63" t="s">
        <v>121</v>
      </c>
      <c r="K2243" s="62" t="s">
        <v>83</v>
      </c>
      <c r="L2243" s="63" t="s">
        <v>83</v>
      </c>
      <c r="M2243" s="63" t="s">
        <v>121</v>
      </c>
      <c r="N2243" s="63" t="s">
        <v>121</v>
      </c>
      <c r="O2243" s="63" t="s">
        <v>112</v>
      </c>
      <c r="P2243" s="63" t="s">
        <v>112</v>
      </c>
      <c r="Q2243" s="64"/>
      <c r="R2243" s="60">
        <f>AVERAGE(E2242:J2242)</f>
        <v>46.666666666666664</v>
      </c>
      <c r="S2243" s="61" t="s">
        <v>46</v>
      </c>
    </row>
    <row r="2244" spans="1:19" s="185" customFormat="1" ht="11.1" customHeight="1" x14ac:dyDescent="0.25">
      <c r="A2244" s="59"/>
      <c r="B2244" s="184"/>
      <c r="C2244" s="184"/>
      <c r="D2244" s="59"/>
      <c r="E2244" s="82"/>
      <c r="F2244" s="82"/>
      <c r="G2244" s="82"/>
      <c r="H2244" s="82"/>
      <c r="I2244" s="82"/>
      <c r="J2244" s="83"/>
      <c r="K2244" s="82"/>
      <c r="L2244" s="82"/>
      <c r="M2244" s="82"/>
      <c r="N2244" s="82"/>
      <c r="O2244" s="82"/>
      <c r="P2244" s="82"/>
      <c r="Q2244" s="81"/>
      <c r="R2244" s="65"/>
      <c r="S2244" s="85"/>
    </row>
    <row r="2246" spans="1:19" ht="20.100000000000001" customHeight="1" x14ac:dyDescent="0.25">
      <c r="A2246" s="198" t="s">
        <v>232</v>
      </c>
      <c r="B2246" s="198"/>
      <c r="C2246" s="198"/>
      <c r="D2246" s="153"/>
      <c r="E2246" s="153"/>
      <c r="F2246" s="153"/>
      <c r="H2246" s="153"/>
      <c r="I2246" s="153"/>
      <c r="J2246" s="153"/>
      <c r="K2246" s="153"/>
      <c r="N2246" s="153"/>
      <c r="O2246" s="153"/>
      <c r="P2246" s="153"/>
      <c r="Q2246" s="153"/>
      <c r="R2246" s="153"/>
      <c r="S2246" s="153"/>
    </row>
    <row r="2247" spans="1:19" ht="15" customHeight="1" x14ac:dyDescent="0.25">
      <c r="A2247" s="215" t="s">
        <v>351</v>
      </c>
      <c r="B2247" s="215"/>
      <c r="C2247" s="153"/>
      <c r="D2247" s="14" t="s">
        <v>26</v>
      </c>
      <c r="E2247" s="153"/>
      <c r="F2247" s="153"/>
      <c r="H2247" s="153"/>
      <c r="I2247" s="153"/>
      <c r="J2247" s="153"/>
      <c r="K2247" s="153"/>
      <c r="N2247" s="153"/>
      <c r="O2247" s="153"/>
      <c r="P2247" s="153"/>
      <c r="Q2247" s="153"/>
      <c r="R2247" s="153"/>
      <c r="S2247" s="153"/>
    </row>
    <row r="2248" spans="1:19" ht="11.1" customHeight="1" x14ac:dyDescent="0.25">
      <c r="A2248" s="153"/>
      <c r="B2248" s="153"/>
      <c r="C2248" s="153"/>
      <c r="D2248" s="153"/>
      <c r="E2248" s="153"/>
      <c r="F2248" s="153"/>
      <c r="H2248" s="153"/>
      <c r="I2248" s="153"/>
      <c r="J2248" s="153"/>
      <c r="K2248" s="153"/>
      <c r="N2248" s="153"/>
      <c r="O2248" s="153"/>
      <c r="P2248" s="153"/>
      <c r="Q2248" s="153"/>
      <c r="R2248" s="153"/>
      <c r="S2248" s="153"/>
    </row>
    <row r="2249" spans="1:19" ht="11.1" customHeight="1" x14ac:dyDescent="0.25">
      <c r="A2249" s="55"/>
      <c r="B2249" s="225" t="s">
        <v>116</v>
      </c>
      <c r="C2249" s="226"/>
      <c r="D2249" s="56" t="s">
        <v>28</v>
      </c>
      <c r="E2249" s="57" t="s">
        <v>29</v>
      </c>
      <c r="F2249" s="57" t="s">
        <v>30</v>
      </c>
      <c r="G2249" s="57" t="s">
        <v>31</v>
      </c>
      <c r="H2249" s="57" t="s">
        <v>32</v>
      </c>
      <c r="I2249" s="57" t="s">
        <v>33</v>
      </c>
      <c r="J2249" s="57" t="s">
        <v>34</v>
      </c>
      <c r="K2249" s="57" t="s">
        <v>35</v>
      </c>
      <c r="L2249" s="57" t="s">
        <v>36</v>
      </c>
      <c r="M2249" s="57" t="s">
        <v>37</v>
      </c>
      <c r="N2249" s="57" t="s">
        <v>38</v>
      </c>
      <c r="O2249" s="57" t="s">
        <v>39</v>
      </c>
      <c r="P2249" s="57" t="s">
        <v>40</v>
      </c>
      <c r="Q2249" s="15"/>
      <c r="R2249" s="57" t="s">
        <v>41</v>
      </c>
      <c r="S2249" s="58"/>
    </row>
    <row r="2250" spans="1:19" ht="11.1" customHeight="1" x14ac:dyDescent="0.25">
      <c r="A2250" s="59"/>
      <c r="B2250" s="227"/>
      <c r="C2250" s="228"/>
      <c r="D2250" s="56" t="s">
        <v>42</v>
      </c>
      <c r="E2250" s="60"/>
      <c r="F2250" s="60"/>
      <c r="G2250" s="60"/>
      <c r="H2250" s="60">
        <v>45</v>
      </c>
      <c r="I2250" s="60">
        <v>60</v>
      </c>
      <c r="J2250" s="60">
        <v>40</v>
      </c>
      <c r="K2250" s="60"/>
      <c r="L2250" s="60">
        <v>45</v>
      </c>
      <c r="M2250" s="60">
        <v>45</v>
      </c>
      <c r="N2250" s="60">
        <v>45</v>
      </c>
      <c r="O2250" s="60">
        <v>90</v>
      </c>
      <c r="P2250" s="60">
        <v>75</v>
      </c>
      <c r="Q2250" s="15"/>
      <c r="R2250" s="60">
        <f>AVERAGE(E2250:P2250)</f>
        <v>55.625</v>
      </c>
      <c r="S2250" s="61" t="s">
        <v>43</v>
      </c>
    </row>
    <row r="2251" spans="1:19" ht="11.1" customHeight="1" x14ac:dyDescent="0.25">
      <c r="A2251" s="59"/>
      <c r="B2251" s="229"/>
      <c r="C2251" s="230"/>
      <c r="D2251" s="56" t="s">
        <v>44</v>
      </c>
      <c r="E2251" s="62"/>
      <c r="F2251" s="62"/>
      <c r="G2251" s="62"/>
      <c r="H2251" s="62"/>
      <c r="I2251" s="62"/>
      <c r="J2251" s="63"/>
      <c r="K2251" s="63"/>
      <c r="L2251" s="63"/>
      <c r="M2251" s="63"/>
      <c r="N2251" s="63"/>
      <c r="O2251" s="63"/>
      <c r="P2251" s="63"/>
      <c r="Q2251" s="64"/>
      <c r="R2251" s="60">
        <f>AVERAGE(E2250:J2250)</f>
        <v>48.333333333333336</v>
      </c>
      <c r="S2251" s="61" t="s">
        <v>46</v>
      </c>
    </row>
    <row r="2252" spans="1:19" ht="11.1" customHeight="1" x14ac:dyDescent="0.25">
      <c r="A2252" s="59"/>
      <c r="B2252" s="59"/>
      <c r="C2252" s="59"/>
      <c r="D2252" s="66" t="s">
        <v>199</v>
      </c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15"/>
      <c r="P2252" s="15"/>
      <c r="Q2252" s="15"/>
      <c r="R2252" s="15"/>
      <c r="S2252" s="54"/>
    </row>
    <row r="2253" spans="1:19" ht="11.1" customHeight="1" x14ac:dyDescent="0.25">
      <c r="A2253" s="55"/>
      <c r="B2253" s="225" t="s">
        <v>117</v>
      </c>
      <c r="C2253" s="226"/>
      <c r="D2253" s="56" t="s">
        <v>28</v>
      </c>
      <c r="E2253" s="57" t="s">
        <v>47</v>
      </c>
      <c r="F2253" s="57" t="s">
        <v>48</v>
      </c>
      <c r="G2253" s="57" t="s">
        <v>49</v>
      </c>
      <c r="H2253" s="57" t="s">
        <v>50</v>
      </c>
      <c r="I2253" s="57" t="s">
        <v>51</v>
      </c>
      <c r="J2253" s="57" t="s">
        <v>52</v>
      </c>
      <c r="K2253" s="57" t="s">
        <v>53</v>
      </c>
      <c r="L2253" s="57" t="s">
        <v>54</v>
      </c>
      <c r="M2253" s="57" t="s">
        <v>55</v>
      </c>
      <c r="N2253" s="57" t="s">
        <v>56</v>
      </c>
      <c r="O2253" s="57" t="s">
        <v>57</v>
      </c>
      <c r="P2253" s="57" t="s">
        <v>58</v>
      </c>
      <c r="Q2253" s="15"/>
      <c r="R2253" s="57" t="s">
        <v>41</v>
      </c>
      <c r="S2253" s="58"/>
    </row>
    <row r="2254" spans="1:19" ht="11.1" customHeight="1" x14ac:dyDescent="0.25">
      <c r="A2254" s="59"/>
      <c r="B2254" s="227"/>
      <c r="C2254" s="228"/>
      <c r="D2254" s="56" t="s">
        <v>42</v>
      </c>
      <c r="E2254" s="60"/>
      <c r="F2254" s="60"/>
      <c r="G2254" s="60">
        <v>60</v>
      </c>
      <c r="H2254" s="60">
        <v>105</v>
      </c>
      <c r="I2254" s="60"/>
      <c r="J2254" s="60"/>
      <c r="K2254" s="60"/>
      <c r="L2254" s="60"/>
      <c r="M2254" s="60"/>
      <c r="N2254" s="60"/>
      <c r="O2254" s="60"/>
      <c r="P2254" s="60"/>
      <c r="Q2254" s="15"/>
      <c r="R2254" s="60">
        <f>AVERAGE(E2254:P2254)</f>
        <v>82.5</v>
      </c>
      <c r="S2254" s="61" t="s">
        <v>43</v>
      </c>
    </row>
    <row r="2255" spans="1:19" ht="11.1" customHeight="1" x14ac:dyDescent="0.25">
      <c r="A2255" s="59"/>
      <c r="B2255" s="229"/>
      <c r="C2255" s="230"/>
      <c r="D2255" s="56" t="s">
        <v>44</v>
      </c>
      <c r="E2255" s="62" t="s">
        <v>45</v>
      </c>
      <c r="F2255" s="62" t="s">
        <v>45</v>
      </c>
      <c r="G2255" s="62"/>
      <c r="H2255" s="62"/>
      <c r="I2255" s="62" t="s">
        <v>143</v>
      </c>
      <c r="J2255" s="63" t="s">
        <v>143</v>
      </c>
      <c r="K2255" s="63" t="s">
        <v>143</v>
      </c>
      <c r="L2255" s="63" t="s">
        <v>143</v>
      </c>
      <c r="M2255" s="63" t="s">
        <v>143</v>
      </c>
      <c r="N2255" s="63" t="s">
        <v>143</v>
      </c>
      <c r="O2255" s="63" t="s">
        <v>143</v>
      </c>
      <c r="P2255" s="63" t="s">
        <v>45</v>
      </c>
      <c r="Q2255" s="64"/>
      <c r="R2255" s="60">
        <f>AVERAGE(E2254:J2254)</f>
        <v>82.5</v>
      </c>
      <c r="S2255" s="61" t="s">
        <v>46</v>
      </c>
    </row>
    <row r="2256" spans="1:19" ht="11.1" customHeight="1" x14ac:dyDescent="0.25">
      <c r="A2256" s="59"/>
      <c r="B2256" s="52"/>
      <c r="C2256" s="15"/>
      <c r="D2256" s="66" t="s">
        <v>199</v>
      </c>
      <c r="E2256" s="66"/>
      <c r="F2256" s="66"/>
      <c r="G2256" s="61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54"/>
    </row>
    <row r="2257" spans="1:19" ht="11.1" customHeight="1" x14ac:dyDescent="0.25">
      <c r="A2257" s="55"/>
      <c r="B2257" s="225" t="s">
        <v>118</v>
      </c>
      <c r="C2257" s="226"/>
      <c r="D2257" s="56" t="s">
        <v>28</v>
      </c>
      <c r="E2257" s="57" t="s">
        <v>60</v>
      </c>
      <c r="F2257" s="57" t="s">
        <v>61</v>
      </c>
      <c r="G2257" s="57" t="s">
        <v>62</v>
      </c>
      <c r="H2257" s="57" t="s">
        <v>63</v>
      </c>
      <c r="I2257" s="57" t="s">
        <v>64</v>
      </c>
      <c r="J2257" s="57" t="s">
        <v>65</v>
      </c>
      <c r="K2257" s="57" t="s">
        <v>66</v>
      </c>
      <c r="L2257" s="57" t="s">
        <v>67</v>
      </c>
      <c r="M2257" s="57" t="s">
        <v>68</v>
      </c>
      <c r="N2257" s="57" t="s">
        <v>56</v>
      </c>
      <c r="O2257" s="57" t="s">
        <v>69</v>
      </c>
      <c r="P2257" s="57" t="s">
        <v>70</v>
      </c>
      <c r="Q2257" s="15"/>
      <c r="R2257" s="57" t="s">
        <v>41</v>
      </c>
      <c r="S2257" s="58"/>
    </row>
    <row r="2258" spans="1:19" ht="11.1" customHeight="1" x14ac:dyDescent="0.25">
      <c r="A2258" s="59"/>
      <c r="B2258" s="227"/>
      <c r="C2258" s="228"/>
      <c r="D2258" s="56" t="s">
        <v>42</v>
      </c>
      <c r="E2258" s="60"/>
      <c r="F2258" s="60"/>
      <c r="G2258" s="60"/>
      <c r="H2258" s="60"/>
      <c r="I2258" s="60"/>
      <c r="J2258" s="60"/>
      <c r="K2258" s="60"/>
      <c r="L2258" s="60"/>
      <c r="M2258" s="60"/>
      <c r="N2258" s="60"/>
      <c r="O2258" s="60"/>
      <c r="P2258" s="60"/>
      <c r="Q2258" s="15"/>
      <c r="R2258" s="60" t="s">
        <v>16</v>
      </c>
      <c r="S2258" s="61" t="s">
        <v>43</v>
      </c>
    </row>
    <row r="2259" spans="1:19" ht="11.1" customHeight="1" x14ac:dyDescent="0.25">
      <c r="A2259" s="59"/>
      <c r="B2259" s="229"/>
      <c r="C2259" s="230"/>
      <c r="D2259" s="56" t="s">
        <v>44</v>
      </c>
      <c r="E2259" s="62" t="s">
        <v>45</v>
      </c>
      <c r="F2259" s="62" t="s">
        <v>45</v>
      </c>
      <c r="G2259" s="62" t="s">
        <v>143</v>
      </c>
      <c r="H2259" s="62" t="s">
        <v>143</v>
      </c>
      <c r="I2259" s="62" t="s">
        <v>143</v>
      </c>
      <c r="J2259" s="63" t="s">
        <v>143</v>
      </c>
      <c r="K2259" s="63" t="s">
        <v>143</v>
      </c>
      <c r="L2259" s="63" t="s">
        <v>143</v>
      </c>
      <c r="M2259" s="63" t="s">
        <v>143</v>
      </c>
      <c r="N2259" s="63" t="s">
        <v>143</v>
      </c>
      <c r="O2259" s="63" t="s">
        <v>143</v>
      </c>
      <c r="P2259" s="63" t="s">
        <v>45</v>
      </c>
      <c r="Q2259" s="64"/>
      <c r="R2259" s="60" t="s">
        <v>16</v>
      </c>
      <c r="S2259" s="61" t="s">
        <v>46</v>
      </c>
    </row>
    <row r="2260" spans="1:19" ht="11.1" customHeight="1" x14ac:dyDescent="0.25">
      <c r="A2260" s="59"/>
      <c r="B2260" s="55"/>
      <c r="C2260" s="59"/>
      <c r="D2260" s="59" t="s">
        <v>199</v>
      </c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59"/>
      <c r="R2260" s="59"/>
      <c r="S2260" s="59"/>
    </row>
    <row r="2261" spans="1:19" ht="11.1" customHeight="1" x14ac:dyDescent="0.25">
      <c r="A2261" s="55"/>
      <c r="B2261" s="225" t="s">
        <v>119</v>
      </c>
      <c r="C2261" s="226"/>
      <c r="D2261" s="56" t="s">
        <v>28</v>
      </c>
      <c r="E2261" s="57" t="s">
        <v>71</v>
      </c>
      <c r="F2261" s="57" t="s">
        <v>72</v>
      </c>
      <c r="G2261" s="57" t="s">
        <v>73</v>
      </c>
      <c r="H2261" s="57" t="s">
        <v>74</v>
      </c>
      <c r="I2261" s="57" t="s">
        <v>75</v>
      </c>
      <c r="J2261" s="57" t="s">
        <v>76</v>
      </c>
      <c r="K2261" s="57" t="s">
        <v>77</v>
      </c>
      <c r="L2261" s="57" t="s">
        <v>78</v>
      </c>
      <c r="M2261" s="57" t="s">
        <v>79</v>
      </c>
      <c r="N2261" s="57" t="s">
        <v>80</v>
      </c>
      <c r="O2261" s="57" t="s">
        <v>81</v>
      </c>
      <c r="P2261" s="57" t="s">
        <v>82</v>
      </c>
      <c r="Q2261" s="15"/>
      <c r="R2261" s="57" t="s">
        <v>41</v>
      </c>
      <c r="S2261" s="58"/>
    </row>
    <row r="2262" spans="1:19" ht="11.1" customHeight="1" x14ac:dyDescent="0.25">
      <c r="A2262" s="59"/>
      <c r="B2262" s="227"/>
      <c r="C2262" s="228"/>
      <c r="D2262" s="56" t="s">
        <v>42</v>
      </c>
      <c r="E2262" s="60"/>
      <c r="F2262" s="60"/>
      <c r="G2262" s="60">
        <v>120</v>
      </c>
      <c r="H2262" s="60">
        <v>50</v>
      </c>
      <c r="I2262" s="60"/>
      <c r="J2262" s="60"/>
      <c r="K2262" s="60"/>
      <c r="L2262" s="60"/>
      <c r="M2262" s="60"/>
      <c r="N2262" s="60"/>
      <c r="O2262" s="60"/>
      <c r="P2262" s="60"/>
      <c r="Q2262" s="15"/>
      <c r="R2262" s="60">
        <f>AVERAGE(E2262:P2262)</f>
        <v>85</v>
      </c>
      <c r="S2262" s="61" t="s">
        <v>43</v>
      </c>
    </row>
    <row r="2263" spans="1:19" ht="11.1" customHeight="1" x14ac:dyDescent="0.25">
      <c r="A2263" s="59"/>
      <c r="B2263" s="229"/>
      <c r="C2263" s="230"/>
      <c r="D2263" s="56" t="s">
        <v>44</v>
      </c>
      <c r="E2263" s="62" t="s">
        <v>45</v>
      </c>
      <c r="F2263" s="62" t="s">
        <v>45</v>
      </c>
      <c r="G2263" s="62"/>
      <c r="H2263" s="62"/>
      <c r="I2263" s="62" t="s">
        <v>143</v>
      </c>
      <c r="J2263" s="63" t="s">
        <v>143</v>
      </c>
      <c r="K2263" s="63" t="s">
        <v>143</v>
      </c>
      <c r="L2263" s="63" t="s">
        <v>143</v>
      </c>
      <c r="M2263" s="63" t="s">
        <v>143</v>
      </c>
      <c r="N2263" s="63" t="s">
        <v>143</v>
      </c>
      <c r="O2263" s="63" t="s">
        <v>143</v>
      </c>
      <c r="P2263" s="63" t="s">
        <v>143</v>
      </c>
      <c r="Q2263" s="64"/>
      <c r="R2263" s="60">
        <f>AVERAGE(E2262:J2262)</f>
        <v>85</v>
      </c>
      <c r="S2263" s="61" t="s">
        <v>46</v>
      </c>
    </row>
    <row r="2264" spans="1:19" ht="11.1" customHeight="1" x14ac:dyDescent="0.25">
      <c r="A2264" s="59"/>
      <c r="B2264" s="55"/>
      <c r="C2264" s="59"/>
      <c r="D2264" s="59" t="s">
        <v>111</v>
      </c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59"/>
      <c r="R2264" s="59"/>
      <c r="S2264" s="59"/>
    </row>
    <row r="2265" spans="1:19" ht="11.1" customHeight="1" x14ac:dyDescent="0.25">
      <c r="A2265" s="55"/>
      <c r="B2265" s="225" t="s">
        <v>122</v>
      </c>
      <c r="C2265" s="226"/>
      <c r="D2265" s="56" t="s">
        <v>28</v>
      </c>
      <c r="E2265" s="57" t="s">
        <v>85</v>
      </c>
      <c r="F2265" s="57" t="s">
        <v>86</v>
      </c>
      <c r="G2265" s="57" t="s">
        <v>87</v>
      </c>
      <c r="H2265" s="57" t="s">
        <v>88</v>
      </c>
      <c r="I2265" s="57" t="s">
        <v>89</v>
      </c>
      <c r="J2265" s="57" t="s">
        <v>90</v>
      </c>
      <c r="K2265" s="57" t="s">
        <v>91</v>
      </c>
      <c r="L2265" s="57" t="s">
        <v>92</v>
      </c>
      <c r="M2265" s="57" t="s">
        <v>93</v>
      </c>
      <c r="N2265" s="57" t="s">
        <v>94</v>
      </c>
      <c r="O2265" s="57" t="s">
        <v>95</v>
      </c>
      <c r="P2265" s="57" t="s">
        <v>96</v>
      </c>
      <c r="Q2265" s="15"/>
      <c r="R2265" s="57" t="s">
        <v>41</v>
      </c>
      <c r="S2265" s="58"/>
    </row>
    <row r="2266" spans="1:19" ht="11.1" customHeight="1" x14ac:dyDescent="0.25">
      <c r="A2266" s="59"/>
      <c r="B2266" s="227"/>
      <c r="C2266" s="228"/>
      <c r="D2266" s="56" t="s">
        <v>42</v>
      </c>
      <c r="E2266" s="60">
        <v>100</v>
      </c>
      <c r="F2266" s="60"/>
      <c r="G2266" s="60">
        <v>60</v>
      </c>
      <c r="H2266" s="60"/>
      <c r="I2266" s="60"/>
      <c r="J2266" s="60"/>
      <c r="K2266" s="60"/>
      <c r="L2266" s="60"/>
      <c r="M2266" s="60"/>
      <c r="N2266" s="60"/>
      <c r="O2266" s="60"/>
      <c r="P2266" s="60"/>
      <c r="Q2266" s="15"/>
      <c r="R2266" s="60">
        <f>AVERAGE(E2266:P2266)</f>
        <v>80</v>
      </c>
      <c r="S2266" s="61" t="s">
        <v>43</v>
      </c>
    </row>
    <row r="2267" spans="1:19" ht="11.1" customHeight="1" x14ac:dyDescent="0.25">
      <c r="A2267" s="59"/>
      <c r="B2267" s="229"/>
      <c r="C2267" s="230"/>
      <c r="D2267" s="56" t="s">
        <v>44</v>
      </c>
      <c r="E2267" s="62"/>
      <c r="F2267" s="62" t="s">
        <v>45</v>
      </c>
      <c r="G2267" s="62"/>
      <c r="H2267" s="62" t="s">
        <v>112</v>
      </c>
      <c r="I2267" s="62" t="s">
        <v>112</v>
      </c>
      <c r="J2267" s="63" t="s">
        <v>112</v>
      </c>
      <c r="K2267" s="63" t="s">
        <v>112</v>
      </c>
      <c r="L2267" s="63" t="s">
        <v>112</v>
      </c>
      <c r="M2267" s="63" t="s">
        <v>112</v>
      </c>
      <c r="N2267" s="63" t="s">
        <v>112</v>
      </c>
      <c r="O2267" s="63" t="s">
        <v>112</v>
      </c>
      <c r="P2267" s="63" t="s">
        <v>45</v>
      </c>
      <c r="Q2267" s="64"/>
      <c r="R2267" s="60">
        <f>AVERAGE(E2266:J2266)</f>
        <v>80</v>
      </c>
      <c r="S2267" s="61" t="s">
        <v>46</v>
      </c>
    </row>
    <row r="2268" spans="1:19" ht="11.1" customHeight="1" x14ac:dyDescent="0.25">
      <c r="A2268" s="59"/>
      <c r="B2268" s="15"/>
      <c r="C2268" s="15"/>
      <c r="D2268" s="15"/>
      <c r="E2268" s="15"/>
      <c r="F2268" s="15"/>
      <c r="G2268" s="161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</row>
    <row r="2269" spans="1:19" ht="11.1" customHeight="1" x14ac:dyDescent="0.25">
      <c r="A2269" s="55"/>
      <c r="B2269" s="225" t="s">
        <v>128</v>
      </c>
      <c r="C2269" s="226"/>
      <c r="D2269" s="56" t="s">
        <v>28</v>
      </c>
      <c r="E2269" s="57" t="s">
        <v>124</v>
      </c>
      <c r="F2269" s="57" t="s">
        <v>125</v>
      </c>
      <c r="G2269" s="57" t="s">
        <v>126</v>
      </c>
      <c r="H2269" s="57" t="s">
        <v>127</v>
      </c>
      <c r="I2269" s="57" t="s">
        <v>129</v>
      </c>
      <c r="J2269" s="57" t="s">
        <v>130</v>
      </c>
      <c r="K2269" s="57" t="s">
        <v>131</v>
      </c>
      <c r="L2269" s="57" t="s">
        <v>132</v>
      </c>
      <c r="M2269" s="57" t="s">
        <v>133</v>
      </c>
      <c r="N2269" s="57" t="s">
        <v>134</v>
      </c>
      <c r="O2269" s="57" t="s">
        <v>135</v>
      </c>
      <c r="P2269" s="57" t="s">
        <v>136</v>
      </c>
      <c r="Q2269" s="15"/>
      <c r="R2269" s="57" t="s">
        <v>41</v>
      </c>
      <c r="S2269" s="58"/>
    </row>
    <row r="2270" spans="1:19" ht="11.1" customHeight="1" x14ac:dyDescent="0.25">
      <c r="A2270" s="59"/>
      <c r="B2270" s="227"/>
      <c r="C2270" s="228"/>
      <c r="D2270" s="56" t="s">
        <v>42</v>
      </c>
      <c r="E2270" s="60"/>
      <c r="F2270" s="60"/>
      <c r="G2270" s="60"/>
      <c r="H2270" s="60">
        <v>80</v>
      </c>
      <c r="I2270" s="60">
        <v>50</v>
      </c>
      <c r="J2270" s="60" t="s">
        <v>16</v>
      </c>
      <c r="K2270" s="60">
        <v>110</v>
      </c>
      <c r="L2270" s="60">
        <v>110</v>
      </c>
      <c r="M2270" s="60">
        <v>100</v>
      </c>
      <c r="N2270" s="60">
        <v>100</v>
      </c>
      <c r="O2270" s="60">
        <v>100</v>
      </c>
      <c r="P2270" s="60" t="s">
        <v>16</v>
      </c>
      <c r="Q2270" s="15"/>
      <c r="R2270" s="60">
        <f>AVERAGE(E2270:P2270)</f>
        <v>92.857142857142861</v>
      </c>
      <c r="S2270" s="61" t="s">
        <v>43</v>
      </c>
    </row>
    <row r="2271" spans="1:19" ht="11.1" customHeight="1" x14ac:dyDescent="0.25">
      <c r="A2271" s="59"/>
      <c r="B2271" s="229"/>
      <c r="C2271" s="230"/>
      <c r="D2271" s="56" t="s">
        <v>44</v>
      </c>
      <c r="E2271" s="63" t="s">
        <v>45</v>
      </c>
      <c r="F2271" s="63" t="s">
        <v>45</v>
      </c>
      <c r="G2271" s="63" t="s">
        <v>45</v>
      </c>
      <c r="H2271" s="62" t="s">
        <v>97</v>
      </c>
      <c r="I2271" s="63" t="s">
        <v>98</v>
      </c>
      <c r="J2271" s="63" t="s">
        <v>16</v>
      </c>
      <c r="K2271" s="62" t="s">
        <v>97</v>
      </c>
      <c r="L2271" s="62" t="s">
        <v>97</v>
      </c>
      <c r="M2271" s="62" t="s">
        <v>97</v>
      </c>
      <c r="N2271" s="63" t="s">
        <v>97</v>
      </c>
      <c r="O2271" s="63" t="s">
        <v>97</v>
      </c>
      <c r="P2271" s="63" t="s">
        <v>16</v>
      </c>
      <c r="Q2271" s="64"/>
      <c r="R2271" s="60">
        <f>AVERAGE(E2270:J2270)</f>
        <v>65</v>
      </c>
      <c r="S2271" s="61" t="s">
        <v>46</v>
      </c>
    </row>
    <row r="2272" spans="1:19" ht="11.1" customHeight="1" x14ac:dyDescent="0.25">
      <c r="A2272" s="59"/>
      <c r="B2272" s="15"/>
      <c r="C2272" s="15"/>
      <c r="D2272" s="15"/>
      <c r="E2272" s="15"/>
      <c r="F2272" s="15"/>
      <c r="G2272" s="161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</row>
    <row r="2273" spans="1:19" ht="11.1" customHeight="1" x14ac:dyDescent="0.25">
      <c r="A2273" s="55"/>
      <c r="B2273" s="225" t="s">
        <v>295</v>
      </c>
      <c r="C2273" s="226"/>
      <c r="D2273" s="56" t="s">
        <v>28</v>
      </c>
      <c r="E2273" s="57" t="s">
        <v>296</v>
      </c>
      <c r="F2273" s="57" t="s">
        <v>297</v>
      </c>
      <c r="G2273" s="57" t="s">
        <v>298</v>
      </c>
      <c r="H2273" s="57" t="s">
        <v>299</v>
      </c>
      <c r="I2273" s="57" t="s">
        <v>300</v>
      </c>
      <c r="J2273" s="57" t="s">
        <v>301</v>
      </c>
      <c r="K2273" s="57" t="s">
        <v>302</v>
      </c>
      <c r="L2273" s="57" t="s">
        <v>303</v>
      </c>
      <c r="M2273" s="57" t="s">
        <v>304</v>
      </c>
      <c r="N2273" s="57" t="s">
        <v>305</v>
      </c>
      <c r="O2273" s="57" t="s">
        <v>306</v>
      </c>
      <c r="P2273" s="57" t="s">
        <v>307</v>
      </c>
      <c r="Q2273" s="15"/>
      <c r="R2273" s="57" t="s">
        <v>41</v>
      </c>
      <c r="S2273" s="58"/>
    </row>
    <row r="2274" spans="1:19" ht="11.1" customHeight="1" x14ac:dyDescent="0.25">
      <c r="A2274" s="59"/>
      <c r="B2274" s="227"/>
      <c r="C2274" s="228"/>
      <c r="D2274" s="56" t="s">
        <v>42</v>
      </c>
      <c r="E2274" s="60">
        <v>90</v>
      </c>
      <c r="F2274" s="60">
        <v>100</v>
      </c>
      <c r="G2274" s="60">
        <v>40</v>
      </c>
      <c r="H2274" s="60">
        <v>130</v>
      </c>
      <c r="I2274" s="60">
        <v>20</v>
      </c>
      <c r="J2274" s="60">
        <v>130</v>
      </c>
      <c r="K2274" s="60">
        <v>50</v>
      </c>
      <c r="L2274" s="60">
        <v>130</v>
      </c>
      <c r="M2274" s="60">
        <v>130</v>
      </c>
      <c r="N2274" s="60">
        <v>130</v>
      </c>
      <c r="O2274" s="60">
        <v>110</v>
      </c>
      <c r="P2274" s="60">
        <v>90</v>
      </c>
      <c r="Q2274" s="15"/>
      <c r="R2274" s="60">
        <f>AVERAGE(E2274:P2274)</f>
        <v>95.833333333333329</v>
      </c>
      <c r="S2274" s="61" t="s">
        <v>43</v>
      </c>
    </row>
    <row r="2275" spans="1:19" ht="11.1" customHeight="1" x14ac:dyDescent="0.25">
      <c r="A2275" s="59"/>
      <c r="B2275" s="229"/>
      <c r="C2275" s="230"/>
      <c r="D2275" s="56" t="s">
        <v>44</v>
      </c>
      <c r="E2275" s="62" t="s">
        <v>97</v>
      </c>
      <c r="F2275" s="62" t="s">
        <v>97</v>
      </c>
      <c r="G2275" s="62" t="s">
        <v>98</v>
      </c>
      <c r="H2275" s="62" t="s">
        <v>97</v>
      </c>
      <c r="I2275" s="62" t="s">
        <v>98</v>
      </c>
      <c r="J2275" s="63" t="s">
        <v>97</v>
      </c>
      <c r="K2275" s="62" t="s">
        <v>98</v>
      </c>
      <c r="L2275" s="62" t="s">
        <v>97</v>
      </c>
      <c r="M2275" s="62" t="s">
        <v>97</v>
      </c>
      <c r="N2275" s="62" t="s">
        <v>97</v>
      </c>
      <c r="O2275" s="62" t="s">
        <v>97</v>
      </c>
      <c r="P2275" s="62" t="s">
        <v>97</v>
      </c>
      <c r="Q2275" s="64"/>
      <c r="R2275" s="60">
        <f>AVERAGE(E2274:J2274)</f>
        <v>85</v>
      </c>
      <c r="S2275" s="61" t="s">
        <v>46</v>
      </c>
    </row>
    <row r="2276" spans="1:19" s="178" customFormat="1" ht="11.1" customHeight="1" x14ac:dyDescent="0.25">
      <c r="A2276" s="59"/>
      <c r="B2276" s="15"/>
      <c r="C2276" s="15"/>
      <c r="D2276" s="15"/>
      <c r="E2276" s="15"/>
      <c r="F2276" s="15"/>
      <c r="G2276" s="161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</row>
    <row r="2277" spans="1:19" s="178" customFormat="1" ht="11.1" customHeight="1" x14ac:dyDescent="0.25">
      <c r="A2277" s="59"/>
      <c r="B2277" s="231" t="s">
        <v>408</v>
      </c>
      <c r="C2277" s="231"/>
      <c r="D2277" s="56" t="s">
        <v>28</v>
      </c>
      <c r="E2277" s="57" t="s">
        <v>411</v>
      </c>
      <c r="F2277" s="57" t="s">
        <v>412</v>
      </c>
      <c r="G2277" s="57" t="s">
        <v>413</v>
      </c>
      <c r="H2277" s="57" t="s">
        <v>414</v>
      </c>
      <c r="I2277" s="57" t="s">
        <v>415</v>
      </c>
      <c r="J2277" s="57" t="s">
        <v>416</v>
      </c>
      <c r="K2277" s="57" t="s">
        <v>417</v>
      </c>
      <c r="L2277" s="57" t="s">
        <v>418</v>
      </c>
      <c r="M2277" s="57" t="s">
        <v>419</v>
      </c>
      <c r="N2277" s="57" t="s">
        <v>420</v>
      </c>
      <c r="O2277" s="57" t="s">
        <v>421</v>
      </c>
      <c r="P2277" s="57" t="s">
        <v>422</v>
      </c>
      <c r="Q2277" s="15"/>
      <c r="R2277" s="150" t="s">
        <v>41</v>
      </c>
      <c r="S2277" s="58"/>
    </row>
    <row r="2278" spans="1:19" s="178" customFormat="1" ht="11.1" customHeight="1" x14ac:dyDescent="0.25">
      <c r="A2278" s="59"/>
      <c r="B2278" s="231"/>
      <c r="C2278" s="231"/>
      <c r="D2278" s="56" t="s">
        <v>42</v>
      </c>
      <c r="E2278" s="60">
        <v>100</v>
      </c>
      <c r="F2278" s="60">
        <v>100</v>
      </c>
      <c r="G2278" s="60">
        <v>100</v>
      </c>
      <c r="H2278" s="60">
        <v>100</v>
      </c>
      <c r="I2278" s="60">
        <v>60</v>
      </c>
      <c r="J2278" s="60">
        <v>100</v>
      </c>
      <c r="K2278" s="60"/>
      <c r="L2278" s="60"/>
      <c r="M2278" s="60"/>
      <c r="N2278" s="60"/>
      <c r="O2278" s="60">
        <v>120</v>
      </c>
      <c r="P2278" s="60">
        <v>100</v>
      </c>
      <c r="Q2278" s="15"/>
      <c r="R2278" s="60">
        <f>AVERAGE(E2278:P2278)</f>
        <v>97.5</v>
      </c>
      <c r="S2278" s="61" t="s">
        <v>43</v>
      </c>
    </row>
    <row r="2279" spans="1:19" s="178" customFormat="1" ht="11.1" customHeight="1" x14ac:dyDescent="0.25">
      <c r="A2279" s="59"/>
      <c r="B2279" s="231"/>
      <c r="C2279" s="231"/>
      <c r="D2279" s="56" t="s">
        <v>44</v>
      </c>
      <c r="E2279" s="62" t="s">
        <v>97</v>
      </c>
      <c r="F2279" s="62" t="s">
        <v>97</v>
      </c>
      <c r="G2279" s="62" t="s">
        <v>97</v>
      </c>
      <c r="H2279" s="62" t="s">
        <v>97</v>
      </c>
      <c r="I2279" s="62" t="s">
        <v>98</v>
      </c>
      <c r="J2279" s="63" t="s">
        <v>97</v>
      </c>
      <c r="K2279" s="62" t="s">
        <v>143</v>
      </c>
      <c r="L2279" s="62" t="s">
        <v>143</v>
      </c>
      <c r="M2279" s="62" t="s">
        <v>143</v>
      </c>
      <c r="N2279" s="62" t="s">
        <v>143</v>
      </c>
      <c r="O2279" s="62" t="s">
        <v>97</v>
      </c>
      <c r="P2279" s="62" t="s">
        <v>97</v>
      </c>
      <c r="Q2279" s="64"/>
      <c r="R2279" s="60">
        <f>AVERAGE(E2278:J2278)</f>
        <v>93.333333333333329</v>
      </c>
      <c r="S2279" s="61" t="s">
        <v>46</v>
      </c>
    </row>
    <row r="2280" spans="1:19" s="185" customFormat="1" ht="11.1" customHeight="1" x14ac:dyDescent="0.25">
      <c r="A2280" s="59"/>
      <c r="B2280" s="184"/>
      <c r="C2280" s="184"/>
      <c r="D2280" s="59"/>
      <c r="E2280" s="82"/>
      <c r="F2280" s="82"/>
      <c r="G2280" s="82"/>
      <c r="H2280" s="82"/>
      <c r="I2280" s="82"/>
      <c r="J2280" s="83"/>
      <c r="K2280" s="82"/>
      <c r="L2280" s="82"/>
      <c r="M2280" s="82"/>
      <c r="N2280" s="82"/>
      <c r="O2280" s="82"/>
      <c r="P2280" s="82"/>
      <c r="Q2280" s="81"/>
      <c r="R2280" s="65"/>
      <c r="S2280" s="85"/>
    </row>
    <row r="2281" spans="1:19" s="183" customFormat="1" ht="11.1" customHeight="1" x14ac:dyDescent="0.25">
      <c r="A2281" s="59"/>
      <c r="B2281" s="225" t="s">
        <v>446</v>
      </c>
      <c r="C2281" s="226"/>
      <c r="D2281" s="56" t="s">
        <v>28</v>
      </c>
      <c r="E2281" s="57" t="s">
        <v>434</v>
      </c>
      <c r="F2281" s="57" t="s">
        <v>435</v>
      </c>
      <c r="G2281" s="57" t="s">
        <v>436</v>
      </c>
      <c r="H2281" s="57" t="s">
        <v>437</v>
      </c>
      <c r="I2281" s="57" t="s">
        <v>438</v>
      </c>
      <c r="J2281" s="57" t="s">
        <v>439</v>
      </c>
      <c r="K2281" s="57" t="s">
        <v>440</v>
      </c>
      <c r="L2281" s="57" t="s">
        <v>441</v>
      </c>
      <c r="M2281" s="57" t="s">
        <v>442</v>
      </c>
      <c r="N2281" s="57" t="s">
        <v>443</v>
      </c>
      <c r="O2281" s="57" t="s">
        <v>444</v>
      </c>
      <c r="P2281" s="57" t="s">
        <v>445</v>
      </c>
      <c r="Q2281" s="15"/>
      <c r="R2281" s="150" t="s">
        <v>41</v>
      </c>
      <c r="S2281" s="61"/>
    </row>
    <row r="2282" spans="1:19" s="183" customFormat="1" ht="11.1" customHeight="1" x14ac:dyDescent="0.25">
      <c r="A2282" s="59"/>
      <c r="B2282" s="227"/>
      <c r="C2282" s="228"/>
      <c r="D2282" s="56" t="s">
        <v>42</v>
      </c>
      <c r="E2282" s="60">
        <v>80</v>
      </c>
      <c r="F2282" s="60"/>
      <c r="G2282" s="60">
        <v>50</v>
      </c>
      <c r="H2282" s="60">
        <v>55</v>
      </c>
      <c r="I2282" s="60">
        <v>50</v>
      </c>
      <c r="J2282" s="60">
        <v>30</v>
      </c>
      <c r="K2282" s="60">
        <v>55</v>
      </c>
      <c r="L2282" s="60">
        <v>105</v>
      </c>
      <c r="M2282" s="60">
        <v>60</v>
      </c>
      <c r="N2282" s="60">
        <v>70</v>
      </c>
      <c r="O2282" s="60">
        <v>80</v>
      </c>
      <c r="P2282" s="60">
        <v>160</v>
      </c>
      <c r="Q2282" s="15"/>
      <c r="R2282" s="60">
        <f>AVERAGE(E2282:P2282)</f>
        <v>72.272727272727266</v>
      </c>
      <c r="S2282" s="61" t="s">
        <v>43</v>
      </c>
    </row>
    <row r="2283" spans="1:19" s="183" customFormat="1" ht="11.1" customHeight="1" x14ac:dyDescent="0.25">
      <c r="A2283" s="59"/>
      <c r="B2283" s="229"/>
      <c r="C2283" s="230"/>
      <c r="D2283" s="56" t="s">
        <v>44</v>
      </c>
      <c r="E2283" s="62" t="s">
        <v>97</v>
      </c>
      <c r="F2283" s="62" t="s">
        <v>45</v>
      </c>
      <c r="G2283" s="62" t="s">
        <v>98</v>
      </c>
      <c r="H2283" s="62" t="s">
        <v>97</v>
      </c>
      <c r="I2283" s="62" t="s">
        <v>97</v>
      </c>
      <c r="J2283" s="63" t="s">
        <v>98</v>
      </c>
      <c r="K2283" s="62" t="s">
        <v>98</v>
      </c>
      <c r="L2283" s="63" t="s">
        <v>97</v>
      </c>
      <c r="M2283" s="63" t="s">
        <v>97</v>
      </c>
      <c r="N2283" s="63" t="s">
        <v>97</v>
      </c>
      <c r="O2283" s="63" t="s">
        <v>97</v>
      </c>
      <c r="P2283" s="63" t="s">
        <v>97</v>
      </c>
      <c r="Q2283" s="64"/>
      <c r="R2283" s="60">
        <f>AVERAGE(E2282:J2282)</f>
        <v>53</v>
      </c>
      <c r="S2283" s="61" t="s">
        <v>46</v>
      </c>
    </row>
    <row r="2284" spans="1:19" s="185" customFormat="1" ht="11.1" customHeight="1" x14ac:dyDescent="0.25">
      <c r="A2284" s="59"/>
      <c r="B2284" s="189"/>
      <c r="C2284" s="189"/>
      <c r="D2284" s="59"/>
      <c r="E2284" s="82"/>
      <c r="F2284" s="82"/>
      <c r="G2284" s="82"/>
      <c r="H2284" s="82"/>
      <c r="I2284" s="82"/>
      <c r="J2284" s="83"/>
      <c r="K2284" s="82"/>
      <c r="L2284" s="83"/>
      <c r="M2284" s="83"/>
      <c r="N2284" s="83"/>
      <c r="O2284" s="83"/>
      <c r="P2284" s="83"/>
      <c r="Q2284" s="81"/>
      <c r="R2284" s="65"/>
      <c r="S2284" s="85"/>
    </row>
    <row r="2285" spans="1:19" s="188" customFormat="1" ht="11.1" customHeight="1" x14ac:dyDescent="0.25">
      <c r="A2285" s="59"/>
      <c r="B2285" s="225" t="s">
        <v>465</v>
      </c>
      <c r="C2285" s="226"/>
      <c r="D2285" s="56" t="s">
        <v>28</v>
      </c>
      <c r="E2285" s="57" t="s">
        <v>466</v>
      </c>
      <c r="F2285" s="57" t="s">
        <v>467</v>
      </c>
      <c r="G2285" s="57" t="s">
        <v>468</v>
      </c>
      <c r="H2285" s="57" t="s">
        <v>469</v>
      </c>
      <c r="I2285" s="57" t="s">
        <v>470</v>
      </c>
      <c r="J2285" s="57" t="s">
        <v>471</v>
      </c>
      <c r="K2285" s="57" t="s">
        <v>472</v>
      </c>
      <c r="L2285" s="57" t="s">
        <v>473</v>
      </c>
      <c r="M2285" s="57" t="s">
        <v>474</v>
      </c>
      <c r="N2285" s="57" t="s">
        <v>475</v>
      </c>
      <c r="O2285" s="57" t="s">
        <v>476</v>
      </c>
      <c r="P2285" s="57" t="s">
        <v>477</v>
      </c>
      <c r="Q2285" s="15"/>
      <c r="R2285" s="150" t="s">
        <v>41</v>
      </c>
      <c r="S2285" s="61"/>
    </row>
    <row r="2286" spans="1:19" s="188" customFormat="1" ht="11.1" customHeight="1" x14ac:dyDescent="0.25">
      <c r="A2286" s="59"/>
      <c r="B2286" s="227"/>
      <c r="C2286" s="228"/>
      <c r="D2286" s="56" t="s">
        <v>42</v>
      </c>
      <c r="E2286" s="60"/>
      <c r="F2286" s="60">
        <v>70</v>
      </c>
      <c r="G2286" s="60">
        <v>45</v>
      </c>
      <c r="H2286" s="60">
        <v>40</v>
      </c>
      <c r="I2286" s="60">
        <v>30</v>
      </c>
      <c r="J2286" s="60">
        <v>30</v>
      </c>
      <c r="K2286" s="60">
        <v>35</v>
      </c>
      <c r="L2286" s="60">
        <v>40</v>
      </c>
      <c r="M2286" s="60">
        <v>50</v>
      </c>
      <c r="N2286" s="60">
        <v>60</v>
      </c>
      <c r="O2286" s="60">
        <v>90</v>
      </c>
      <c r="P2286" s="60"/>
      <c r="Q2286" s="15"/>
      <c r="R2286" s="60">
        <f>AVERAGE(E2286:P2286)</f>
        <v>49</v>
      </c>
      <c r="S2286" s="61" t="s">
        <v>43</v>
      </c>
    </row>
    <row r="2287" spans="1:19" s="188" customFormat="1" ht="11.1" customHeight="1" x14ac:dyDescent="0.25">
      <c r="A2287" s="59"/>
      <c r="B2287" s="229"/>
      <c r="C2287" s="230"/>
      <c r="D2287" s="56" t="s">
        <v>44</v>
      </c>
      <c r="E2287" s="62" t="s">
        <v>45</v>
      </c>
      <c r="F2287" s="62" t="s">
        <v>97</v>
      </c>
      <c r="G2287" s="62" t="s">
        <v>290</v>
      </c>
      <c r="H2287" s="62" t="s">
        <v>98</v>
      </c>
      <c r="I2287" s="62" t="s">
        <v>98</v>
      </c>
      <c r="J2287" s="63" t="s">
        <v>98</v>
      </c>
      <c r="K2287" s="62" t="s">
        <v>83</v>
      </c>
      <c r="L2287" s="63" t="s">
        <v>98</v>
      </c>
      <c r="M2287" s="63" t="s">
        <v>121</v>
      </c>
      <c r="N2287" s="63" t="s">
        <v>97</v>
      </c>
      <c r="O2287" s="63" t="s">
        <v>97</v>
      </c>
      <c r="P2287" s="63" t="s">
        <v>45</v>
      </c>
      <c r="Q2287" s="64"/>
      <c r="R2287" s="60">
        <f>AVERAGE(E2286:J2286)</f>
        <v>43</v>
      </c>
      <c r="S2287" s="61" t="s">
        <v>46</v>
      </c>
    </row>
  </sheetData>
  <mergeCells count="640">
    <mergeCell ref="B2153:C2155"/>
    <mergeCell ref="B2197:C2199"/>
    <mergeCell ref="B2241:C2243"/>
    <mergeCell ref="B2285:C2287"/>
    <mergeCell ref="B1697:C1699"/>
    <mergeCell ref="B1741:C1743"/>
    <mergeCell ref="B1765:C1767"/>
    <mergeCell ref="B1809:C1811"/>
    <mergeCell ref="B1853:C1855"/>
    <mergeCell ref="B1897:C1899"/>
    <mergeCell ref="B1941:C1943"/>
    <mergeCell ref="B1985:C1987"/>
    <mergeCell ref="B2029:C2031"/>
    <mergeCell ref="A2158:C2158"/>
    <mergeCell ref="A2246:C2246"/>
    <mergeCell ref="A1702:D1702"/>
    <mergeCell ref="A1770:B1770"/>
    <mergeCell ref="A1771:B1771"/>
    <mergeCell ref="B1773:C1775"/>
    <mergeCell ref="B1777:C1779"/>
    <mergeCell ref="B1781:C1783"/>
    <mergeCell ref="B1785:C1787"/>
    <mergeCell ref="B1789:C1791"/>
    <mergeCell ref="B1793:C1795"/>
    <mergeCell ref="B1309:C1311"/>
    <mergeCell ref="B1353:C1355"/>
    <mergeCell ref="B1397:C1399"/>
    <mergeCell ref="B1441:C1443"/>
    <mergeCell ref="B1477:C1479"/>
    <mergeCell ref="B1521:C1523"/>
    <mergeCell ref="B1565:C1567"/>
    <mergeCell ref="B1609:C1611"/>
    <mergeCell ref="B1653:C1655"/>
    <mergeCell ref="B1385:C1387"/>
    <mergeCell ref="A1358:C1358"/>
    <mergeCell ref="A1447:B1447"/>
    <mergeCell ref="B1449:C1451"/>
    <mergeCell ref="B1453:C1455"/>
    <mergeCell ref="B1457:C1459"/>
    <mergeCell ref="B1461:C1463"/>
    <mergeCell ref="A1402:C1402"/>
    <mergeCell ref="B1493:C1495"/>
    <mergeCell ref="B1497:C1499"/>
    <mergeCell ref="B1501:C1503"/>
    <mergeCell ref="B1505:C1507"/>
    <mergeCell ref="B1509:C1511"/>
    <mergeCell ref="A1482:C1482"/>
    <mergeCell ref="B1465:C1467"/>
    <mergeCell ref="B801:C803"/>
    <mergeCell ref="B845:C847"/>
    <mergeCell ref="B889:C891"/>
    <mergeCell ref="B933:C935"/>
    <mergeCell ref="B977:C979"/>
    <mergeCell ref="B1021:C1023"/>
    <mergeCell ref="B1065:C1067"/>
    <mergeCell ref="B1109:C1111"/>
    <mergeCell ref="B1153:C1155"/>
    <mergeCell ref="B1009:C1011"/>
    <mergeCell ref="A1027:B1027"/>
    <mergeCell ref="B809:C811"/>
    <mergeCell ref="B813:C815"/>
    <mergeCell ref="B817:C819"/>
    <mergeCell ref="B821:C823"/>
    <mergeCell ref="B825:C827"/>
    <mergeCell ref="B881:C883"/>
    <mergeCell ref="B1121:C1123"/>
    <mergeCell ref="B1125:C1127"/>
    <mergeCell ref="B1129:C1131"/>
    <mergeCell ref="B1133:C1135"/>
    <mergeCell ref="A1114:D1114"/>
    <mergeCell ref="B1137:C1139"/>
    <mergeCell ref="B1141:C1143"/>
    <mergeCell ref="B537:C539"/>
    <mergeCell ref="A555:B555"/>
    <mergeCell ref="A511:B511"/>
    <mergeCell ref="B513:C515"/>
    <mergeCell ref="B517:C519"/>
    <mergeCell ref="B521:C523"/>
    <mergeCell ref="B525:C527"/>
    <mergeCell ref="B629:C631"/>
    <mergeCell ref="B657:C659"/>
    <mergeCell ref="B609:C611"/>
    <mergeCell ref="B613:C615"/>
    <mergeCell ref="B617:C619"/>
    <mergeCell ref="B957:C959"/>
    <mergeCell ref="B961:C963"/>
    <mergeCell ref="B1001:C1003"/>
    <mergeCell ref="B1005:C1007"/>
    <mergeCell ref="B37:C39"/>
    <mergeCell ref="B81:C83"/>
    <mergeCell ref="B101:C103"/>
    <mergeCell ref="B145:C147"/>
    <mergeCell ref="B165:C167"/>
    <mergeCell ref="B209:C211"/>
    <mergeCell ref="B253:C255"/>
    <mergeCell ref="B297:C299"/>
    <mergeCell ref="B341:C343"/>
    <mergeCell ref="A87:C87"/>
    <mergeCell ref="A151:C151"/>
    <mergeCell ref="B117:C119"/>
    <mergeCell ref="B121:C123"/>
    <mergeCell ref="B125:C127"/>
    <mergeCell ref="A107:B107"/>
    <mergeCell ref="B133:C135"/>
    <mergeCell ref="B89:C91"/>
    <mergeCell ref="B109:C111"/>
    <mergeCell ref="B113:C115"/>
    <mergeCell ref="B289:C291"/>
    <mergeCell ref="B385:C387"/>
    <mergeCell ref="B389:C391"/>
    <mergeCell ref="B369:C371"/>
    <mergeCell ref="B373:C375"/>
    <mergeCell ref="B393:C395"/>
    <mergeCell ref="B397:C399"/>
    <mergeCell ref="B797:C799"/>
    <mergeCell ref="B841:C843"/>
    <mergeCell ref="B885:C887"/>
    <mergeCell ref="A807:C807"/>
    <mergeCell ref="A851:C851"/>
    <mergeCell ref="A850:C850"/>
    <mergeCell ref="B417:C419"/>
    <mergeCell ref="B461:C463"/>
    <mergeCell ref="B505:C507"/>
    <mergeCell ref="B549:C551"/>
    <mergeCell ref="B573:C575"/>
    <mergeCell ref="B601:C603"/>
    <mergeCell ref="B645:C647"/>
    <mergeCell ref="B689:C691"/>
    <mergeCell ref="B713:C715"/>
    <mergeCell ref="B633:C635"/>
    <mergeCell ref="A651:B651"/>
    <mergeCell ref="B533:C535"/>
    <mergeCell ref="E1299:L1299"/>
    <mergeCell ref="E1459:P1459"/>
    <mergeCell ref="N1455:P1455"/>
    <mergeCell ref="E1619:J1619"/>
    <mergeCell ref="E1723:K1723"/>
    <mergeCell ref="N1719:P1719"/>
    <mergeCell ref="E1823:P1823"/>
    <mergeCell ref="E1959:I1959"/>
    <mergeCell ref="A1315:B1315"/>
    <mergeCell ref="B1317:C1319"/>
    <mergeCell ref="B1321:C1323"/>
    <mergeCell ref="B1325:C1327"/>
    <mergeCell ref="B1329:C1331"/>
    <mergeCell ref="B1333:C1335"/>
    <mergeCell ref="B1337:C1339"/>
    <mergeCell ref="B1341:C1343"/>
    <mergeCell ref="A1314:C1314"/>
    <mergeCell ref="A1359:B1359"/>
    <mergeCell ref="B1361:C1363"/>
    <mergeCell ref="B1365:C1367"/>
    <mergeCell ref="B1369:C1371"/>
    <mergeCell ref="B1373:C1375"/>
    <mergeCell ref="B1377:C1379"/>
    <mergeCell ref="B1381:C1383"/>
    <mergeCell ref="E1119:N1119"/>
    <mergeCell ref="N1215:P1215"/>
    <mergeCell ref="E1219:J1219"/>
    <mergeCell ref="B853:C855"/>
    <mergeCell ref="B857:C859"/>
    <mergeCell ref="B861:C863"/>
    <mergeCell ref="B865:C867"/>
    <mergeCell ref="B869:C871"/>
    <mergeCell ref="B829:C831"/>
    <mergeCell ref="B833:C835"/>
    <mergeCell ref="B905:C907"/>
    <mergeCell ref="B909:C911"/>
    <mergeCell ref="B913:C915"/>
    <mergeCell ref="B917:C919"/>
    <mergeCell ref="B921:C923"/>
    <mergeCell ref="B873:C875"/>
    <mergeCell ref="B877:C879"/>
    <mergeCell ref="A894:B894"/>
    <mergeCell ref="B897:C899"/>
    <mergeCell ref="B1105:C1107"/>
    <mergeCell ref="B985:C987"/>
    <mergeCell ref="B1197:C1199"/>
    <mergeCell ref="B993:C995"/>
    <mergeCell ref="B997:C999"/>
    <mergeCell ref="B337:C339"/>
    <mergeCell ref="B457:C459"/>
    <mergeCell ref="B501:C503"/>
    <mergeCell ref="B545:C547"/>
    <mergeCell ref="B569:C571"/>
    <mergeCell ref="B597:C599"/>
    <mergeCell ref="B641:C643"/>
    <mergeCell ref="B685:C687"/>
    <mergeCell ref="B709:C711"/>
    <mergeCell ref="A607:B607"/>
    <mergeCell ref="B561:C563"/>
    <mergeCell ref="A579:B579"/>
    <mergeCell ref="B557:C559"/>
    <mergeCell ref="B529:C531"/>
    <mergeCell ref="B425:C427"/>
    <mergeCell ref="B429:C431"/>
    <mergeCell ref="B433:C435"/>
    <mergeCell ref="B437:C439"/>
    <mergeCell ref="B413:C415"/>
    <mergeCell ref="B401:C403"/>
    <mergeCell ref="B405:C407"/>
    <mergeCell ref="B357:C359"/>
    <mergeCell ref="B361:C363"/>
    <mergeCell ref="B381:C383"/>
    <mergeCell ref="E1267:L1267"/>
    <mergeCell ref="A43:B43"/>
    <mergeCell ref="A423:B423"/>
    <mergeCell ref="A379:B379"/>
    <mergeCell ref="A259:B259"/>
    <mergeCell ref="A171:B171"/>
    <mergeCell ref="E155:N155"/>
    <mergeCell ref="B45:C47"/>
    <mergeCell ref="B49:C51"/>
    <mergeCell ref="B53:C55"/>
    <mergeCell ref="B57:C59"/>
    <mergeCell ref="B61:C63"/>
    <mergeCell ref="B65:C67"/>
    <mergeCell ref="B69:C71"/>
    <mergeCell ref="B181:C183"/>
    <mergeCell ref="B185:C187"/>
    <mergeCell ref="B189:C191"/>
    <mergeCell ref="B193:C195"/>
    <mergeCell ref="B197:C199"/>
    <mergeCell ref="E819:J819"/>
    <mergeCell ref="E859:M859"/>
    <mergeCell ref="L855:P855"/>
    <mergeCell ref="E1079:O1079"/>
    <mergeCell ref="M1075:P1075"/>
    <mergeCell ref="E91:H91"/>
    <mergeCell ref="B173:C175"/>
    <mergeCell ref="B177:C179"/>
    <mergeCell ref="B153:C155"/>
    <mergeCell ref="B265:C267"/>
    <mergeCell ref="B269:C271"/>
    <mergeCell ref="B273:C275"/>
    <mergeCell ref="B277:C279"/>
    <mergeCell ref="B281:C283"/>
    <mergeCell ref="B233:C235"/>
    <mergeCell ref="B237:C239"/>
    <mergeCell ref="B241:C243"/>
    <mergeCell ref="B261:C263"/>
    <mergeCell ref="B217:C219"/>
    <mergeCell ref="B221:C223"/>
    <mergeCell ref="B225:C227"/>
    <mergeCell ref="E187:K187"/>
    <mergeCell ref="B141:C143"/>
    <mergeCell ref="B161:C163"/>
    <mergeCell ref="B205:C207"/>
    <mergeCell ref="B249:C251"/>
    <mergeCell ref="B621:C623"/>
    <mergeCell ref="B625:C627"/>
    <mergeCell ref="B637:C639"/>
    <mergeCell ref="A695:B695"/>
    <mergeCell ref="O183:P183"/>
    <mergeCell ref="A467:B467"/>
    <mergeCell ref="B469:C471"/>
    <mergeCell ref="B473:C475"/>
    <mergeCell ref="H443:P443"/>
    <mergeCell ref="E447:P447"/>
    <mergeCell ref="E451:I451"/>
    <mergeCell ref="B441:C443"/>
    <mergeCell ref="B445:C447"/>
    <mergeCell ref="B449:C451"/>
    <mergeCell ref="N323:P323"/>
    <mergeCell ref="E327:P327"/>
    <mergeCell ref="N355:P355"/>
    <mergeCell ref="E363:I363"/>
    <mergeCell ref="E359:P359"/>
    <mergeCell ref="A422:B422"/>
    <mergeCell ref="E559:L559"/>
    <mergeCell ref="E671:P671"/>
    <mergeCell ref="B349:C351"/>
    <mergeCell ref="B293:C295"/>
    <mergeCell ref="B745:C747"/>
    <mergeCell ref="A763:B763"/>
    <mergeCell ref="B765:C767"/>
    <mergeCell ref="B769:C771"/>
    <mergeCell ref="B773:C775"/>
    <mergeCell ref="E675:K675"/>
    <mergeCell ref="E779:K779"/>
    <mergeCell ref="B725:C727"/>
    <mergeCell ref="B729:C731"/>
    <mergeCell ref="B733:C735"/>
    <mergeCell ref="B737:C739"/>
    <mergeCell ref="B741:C743"/>
    <mergeCell ref="B697:C699"/>
    <mergeCell ref="B701:C703"/>
    <mergeCell ref="A719:B719"/>
    <mergeCell ref="B721:C723"/>
    <mergeCell ref="B749:C751"/>
    <mergeCell ref="B753:C755"/>
    <mergeCell ref="B705:C707"/>
    <mergeCell ref="E723:J723"/>
    <mergeCell ref="B757:C759"/>
    <mergeCell ref="B777:C779"/>
    <mergeCell ref="B1145:C1147"/>
    <mergeCell ref="A1115:B1115"/>
    <mergeCell ref="B1117:C1119"/>
    <mergeCell ref="B1149:C1151"/>
    <mergeCell ref="B1165:C1167"/>
    <mergeCell ref="B1169:C1171"/>
    <mergeCell ref="B1173:C1175"/>
    <mergeCell ref="B781:C783"/>
    <mergeCell ref="B785:C787"/>
    <mergeCell ref="B789:C791"/>
    <mergeCell ref="B929:C931"/>
    <mergeCell ref="B973:C975"/>
    <mergeCell ref="B1017:C1019"/>
    <mergeCell ref="B1061:C1063"/>
    <mergeCell ref="A895:C895"/>
    <mergeCell ref="A939:C939"/>
    <mergeCell ref="A982:C982"/>
    <mergeCell ref="A1026:C1026"/>
    <mergeCell ref="B901:C903"/>
    <mergeCell ref="A938:B938"/>
    <mergeCell ref="B941:C943"/>
    <mergeCell ref="B945:C947"/>
    <mergeCell ref="B949:C951"/>
    <mergeCell ref="B953:C955"/>
    <mergeCell ref="B1177:C1179"/>
    <mergeCell ref="B1181:C1183"/>
    <mergeCell ref="A1158:C1158"/>
    <mergeCell ref="B1185:C1187"/>
    <mergeCell ref="B1205:C1207"/>
    <mergeCell ref="B1209:C1211"/>
    <mergeCell ref="B1189:C1191"/>
    <mergeCell ref="B1193:C1195"/>
    <mergeCell ref="B1213:C1215"/>
    <mergeCell ref="A1159:B1159"/>
    <mergeCell ref="B1161:C1163"/>
    <mergeCell ref="B1217:C1219"/>
    <mergeCell ref="B1221:C1223"/>
    <mergeCell ref="B1225:C1227"/>
    <mergeCell ref="B1229:C1231"/>
    <mergeCell ref="A1291:B1291"/>
    <mergeCell ref="A1202:C1202"/>
    <mergeCell ref="A1203:C1203"/>
    <mergeCell ref="A1246:C1246"/>
    <mergeCell ref="B1233:C1235"/>
    <mergeCell ref="B1237:C1239"/>
    <mergeCell ref="B1241:C1243"/>
    <mergeCell ref="B1285:C1287"/>
    <mergeCell ref="B1293:C1295"/>
    <mergeCell ref="B1297:C1299"/>
    <mergeCell ref="A1247:B1247"/>
    <mergeCell ref="B1249:C1251"/>
    <mergeCell ref="B1253:C1255"/>
    <mergeCell ref="B1257:C1259"/>
    <mergeCell ref="B1261:C1263"/>
    <mergeCell ref="B1265:C1267"/>
    <mergeCell ref="B1269:C1271"/>
    <mergeCell ref="B1273:C1275"/>
    <mergeCell ref="A1290:C1290"/>
    <mergeCell ref="B1277:C1279"/>
    <mergeCell ref="B1281:C1283"/>
    <mergeCell ref="A1403:B1403"/>
    <mergeCell ref="B1405:C1407"/>
    <mergeCell ref="B1409:C1411"/>
    <mergeCell ref="B1413:C1415"/>
    <mergeCell ref="B1417:C1419"/>
    <mergeCell ref="B1421:C1423"/>
    <mergeCell ref="B1425:C1427"/>
    <mergeCell ref="B1429:C1431"/>
    <mergeCell ref="A1446:C1446"/>
    <mergeCell ref="A1659:B1659"/>
    <mergeCell ref="B1661:C1663"/>
    <mergeCell ref="B1665:C1667"/>
    <mergeCell ref="B1669:C1671"/>
    <mergeCell ref="B1673:C1675"/>
    <mergeCell ref="B1677:C1679"/>
    <mergeCell ref="B1681:C1683"/>
    <mergeCell ref="B1685:C1687"/>
    <mergeCell ref="A1658:C1658"/>
    <mergeCell ref="A1746:B1746"/>
    <mergeCell ref="A1747:B1747"/>
    <mergeCell ref="B1749:C1751"/>
    <mergeCell ref="B1753:C1755"/>
    <mergeCell ref="A1703:B1703"/>
    <mergeCell ref="B1705:C1707"/>
    <mergeCell ref="B1709:C1711"/>
    <mergeCell ref="B1713:C1715"/>
    <mergeCell ref="B1717:C1719"/>
    <mergeCell ref="B1721:C1723"/>
    <mergeCell ref="B1725:C1727"/>
    <mergeCell ref="B1729:C1731"/>
    <mergeCell ref="B1797:C1799"/>
    <mergeCell ref="A1815:B1815"/>
    <mergeCell ref="B1817:C1819"/>
    <mergeCell ref="B1821:C1823"/>
    <mergeCell ref="B1825:C1827"/>
    <mergeCell ref="B1829:C1831"/>
    <mergeCell ref="B1833:C1835"/>
    <mergeCell ref="B1837:C1839"/>
    <mergeCell ref="B1841:C1843"/>
    <mergeCell ref="A1814:D1814"/>
    <mergeCell ref="B1909:C1911"/>
    <mergeCell ref="B1913:C1915"/>
    <mergeCell ref="B1917:C1919"/>
    <mergeCell ref="B1921:C1923"/>
    <mergeCell ref="B1925:C1927"/>
    <mergeCell ref="B1929:C1931"/>
    <mergeCell ref="A1858:C1858"/>
    <mergeCell ref="A1859:B1859"/>
    <mergeCell ref="B1861:C1863"/>
    <mergeCell ref="B1865:C1867"/>
    <mergeCell ref="B1869:C1871"/>
    <mergeCell ref="B1873:C1875"/>
    <mergeCell ref="B1877:C1879"/>
    <mergeCell ref="B1881:C1883"/>
    <mergeCell ref="B1885:C1887"/>
    <mergeCell ref="A3:C3"/>
    <mergeCell ref="A2074:D2074"/>
    <mergeCell ref="A2114:C2114"/>
    <mergeCell ref="B2261:C2263"/>
    <mergeCell ref="B2265:C2267"/>
    <mergeCell ref="B2269:C2271"/>
    <mergeCell ref="B2273:C2275"/>
    <mergeCell ref="A2202:C2202"/>
    <mergeCell ref="A2203:B2203"/>
    <mergeCell ref="B2205:C2207"/>
    <mergeCell ref="B2209:C2211"/>
    <mergeCell ref="B2213:C2215"/>
    <mergeCell ref="B2217:C2219"/>
    <mergeCell ref="B2221:C2223"/>
    <mergeCell ref="B2225:C2227"/>
    <mergeCell ref="B2229:C2231"/>
    <mergeCell ref="A2247:B2247"/>
    <mergeCell ref="B2249:C2251"/>
    <mergeCell ref="B2253:C2255"/>
    <mergeCell ref="B2257:C2259"/>
    <mergeCell ref="A2159:B2159"/>
    <mergeCell ref="B2161:C2163"/>
    <mergeCell ref="B2165:C2167"/>
    <mergeCell ref="B2169:C2171"/>
    <mergeCell ref="B5:C7"/>
    <mergeCell ref="B9:C11"/>
    <mergeCell ref="B13:C15"/>
    <mergeCell ref="B17:C19"/>
    <mergeCell ref="B21:C23"/>
    <mergeCell ref="B25:C27"/>
    <mergeCell ref="B2173:C2175"/>
    <mergeCell ref="B2133:C2135"/>
    <mergeCell ref="B2137:C2139"/>
    <mergeCell ref="B2141:C2143"/>
    <mergeCell ref="A2075:B2075"/>
    <mergeCell ref="B2077:C2079"/>
    <mergeCell ref="B2081:C2083"/>
    <mergeCell ref="B2085:C2087"/>
    <mergeCell ref="B2089:C2091"/>
    <mergeCell ref="B2093:C2095"/>
    <mergeCell ref="B2097:C2099"/>
    <mergeCell ref="B2101:C2103"/>
    <mergeCell ref="A2035:B2035"/>
    <mergeCell ref="B2037:C2039"/>
    <mergeCell ref="B2041:C2043"/>
    <mergeCell ref="B2045:C2047"/>
    <mergeCell ref="B2049:C2051"/>
    <mergeCell ref="B2053:C2055"/>
    <mergeCell ref="B2125:C2127"/>
    <mergeCell ref="B2129:C2131"/>
    <mergeCell ref="B2057:C2059"/>
    <mergeCell ref="B2061:C2063"/>
    <mergeCell ref="B2065:C2067"/>
    <mergeCell ref="A2034:D2034"/>
    <mergeCell ref="A1990:C1990"/>
    <mergeCell ref="A1991:B1991"/>
    <mergeCell ref="B1993:C1995"/>
    <mergeCell ref="B1997:C1999"/>
    <mergeCell ref="B2001:C2003"/>
    <mergeCell ref="B2005:C2007"/>
    <mergeCell ref="B2069:C2071"/>
    <mergeCell ref="B2109:C2111"/>
    <mergeCell ref="B29:C31"/>
    <mergeCell ref="B73:C75"/>
    <mergeCell ref="B93:C95"/>
    <mergeCell ref="B137:C139"/>
    <mergeCell ref="B157:C159"/>
    <mergeCell ref="B201:C203"/>
    <mergeCell ref="B245:C247"/>
    <mergeCell ref="B313:C315"/>
    <mergeCell ref="B353:C355"/>
    <mergeCell ref="B317:C319"/>
    <mergeCell ref="B321:C323"/>
    <mergeCell ref="B325:C327"/>
    <mergeCell ref="B329:C331"/>
    <mergeCell ref="A347:B347"/>
    <mergeCell ref="B285:C287"/>
    <mergeCell ref="A303:B303"/>
    <mergeCell ref="B305:C307"/>
    <mergeCell ref="B309:C311"/>
    <mergeCell ref="B333:C335"/>
    <mergeCell ref="B33:C35"/>
    <mergeCell ref="B77:C79"/>
    <mergeCell ref="B97:C99"/>
    <mergeCell ref="B229:C231"/>
    <mergeCell ref="B129:C131"/>
    <mergeCell ref="B793:C795"/>
    <mergeCell ref="B837:C839"/>
    <mergeCell ref="B365:C367"/>
    <mergeCell ref="B409:C411"/>
    <mergeCell ref="B453:C455"/>
    <mergeCell ref="B497:C499"/>
    <mergeCell ref="B541:C543"/>
    <mergeCell ref="B565:C567"/>
    <mergeCell ref="B593:C595"/>
    <mergeCell ref="B581:C583"/>
    <mergeCell ref="B585:C587"/>
    <mergeCell ref="B589:C591"/>
    <mergeCell ref="B477:C479"/>
    <mergeCell ref="B481:C483"/>
    <mergeCell ref="B485:C487"/>
    <mergeCell ref="B489:C491"/>
    <mergeCell ref="B493:C495"/>
    <mergeCell ref="B661:C663"/>
    <mergeCell ref="B665:C667"/>
    <mergeCell ref="B669:C671"/>
    <mergeCell ref="B673:C675"/>
    <mergeCell ref="B677:C679"/>
    <mergeCell ref="B681:C683"/>
    <mergeCell ref="B653:C655"/>
    <mergeCell ref="B925:C927"/>
    <mergeCell ref="B969:C971"/>
    <mergeCell ref="B1013:C1015"/>
    <mergeCell ref="B1057:C1059"/>
    <mergeCell ref="B1101:C1103"/>
    <mergeCell ref="B1081:C1083"/>
    <mergeCell ref="B1085:C1087"/>
    <mergeCell ref="A1070:C1070"/>
    <mergeCell ref="A1071:C1071"/>
    <mergeCell ref="B1089:C1091"/>
    <mergeCell ref="B1093:C1095"/>
    <mergeCell ref="B1097:C1099"/>
    <mergeCell ref="B1029:C1031"/>
    <mergeCell ref="B1033:C1035"/>
    <mergeCell ref="B1037:C1039"/>
    <mergeCell ref="B1041:C1043"/>
    <mergeCell ref="B1045:C1047"/>
    <mergeCell ref="B1049:C1051"/>
    <mergeCell ref="B1053:C1055"/>
    <mergeCell ref="B1073:C1075"/>
    <mergeCell ref="B965:C967"/>
    <mergeCell ref="B1077:C1079"/>
    <mergeCell ref="A983:B983"/>
    <mergeCell ref="B989:C991"/>
    <mergeCell ref="B1301:C1303"/>
    <mergeCell ref="B1345:C1347"/>
    <mergeCell ref="B1389:C1391"/>
    <mergeCell ref="B1433:C1435"/>
    <mergeCell ref="B1469:C1471"/>
    <mergeCell ref="B1513:C1515"/>
    <mergeCell ref="B1557:C1559"/>
    <mergeCell ref="B1601:C1603"/>
    <mergeCell ref="B1645:C1647"/>
    <mergeCell ref="A1615:B1615"/>
    <mergeCell ref="B1617:C1619"/>
    <mergeCell ref="B1621:C1623"/>
    <mergeCell ref="B1625:C1627"/>
    <mergeCell ref="B1629:C1631"/>
    <mergeCell ref="B1633:C1635"/>
    <mergeCell ref="B1637:C1639"/>
    <mergeCell ref="B1641:C1643"/>
    <mergeCell ref="A1614:C1614"/>
    <mergeCell ref="A1571:B1571"/>
    <mergeCell ref="B1573:C1575"/>
    <mergeCell ref="B1577:C1579"/>
    <mergeCell ref="B1581:C1583"/>
    <mergeCell ref="B1585:C1587"/>
    <mergeCell ref="B1589:C1591"/>
    <mergeCell ref="B1689:C1691"/>
    <mergeCell ref="B1733:C1735"/>
    <mergeCell ref="B1757:C1759"/>
    <mergeCell ref="B1801:C1803"/>
    <mergeCell ref="B1845:C1847"/>
    <mergeCell ref="B1889:C1891"/>
    <mergeCell ref="B1933:C1935"/>
    <mergeCell ref="B1977:C1979"/>
    <mergeCell ref="B2021:C2023"/>
    <mergeCell ref="B2009:C2011"/>
    <mergeCell ref="B2013:C2015"/>
    <mergeCell ref="B2017:C2019"/>
    <mergeCell ref="A1946:C1946"/>
    <mergeCell ref="A1947:B1947"/>
    <mergeCell ref="B1949:C1951"/>
    <mergeCell ref="B1953:C1955"/>
    <mergeCell ref="B1957:C1959"/>
    <mergeCell ref="B1961:C1963"/>
    <mergeCell ref="B1965:C1967"/>
    <mergeCell ref="B1969:C1971"/>
    <mergeCell ref="B1973:C1975"/>
    <mergeCell ref="A1902:C1902"/>
    <mergeCell ref="A1903:B1903"/>
    <mergeCell ref="B1905:C1907"/>
    <mergeCell ref="B1305:C1307"/>
    <mergeCell ref="B1349:C1351"/>
    <mergeCell ref="B1393:C1395"/>
    <mergeCell ref="B1437:C1439"/>
    <mergeCell ref="B1473:C1475"/>
    <mergeCell ref="B1517:C1519"/>
    <mergeCell ref="B1561:C1563"/>
    <mergeCell ref="B1605:C1607"/>
    <mergeCell ref="B1649:C1651"/>
    <mergeCell ref="B1593:C1595"/>
    <mergeCell ref="B1597:C1599"/>
    <mergeCell ref="A1570:C1570"/>
    <mergeCell ref="A1527:B1527"/>
    <mergeCell ref="B1529:C1531"/>
    <mergeCell ref="B1533:C1535"/>
    <mergeCell ref="B1537:C1539"/>
    <mergeCell ref="B1541:C1543"/>
    <mergeCell ref="B1545:C1547"/>
    <mergeCell ref="B1549:C1551"/>
    <mergeCell ref="B1553:C1555"/>
    <mergeCell ref="A1526:C1526"/>
    <mergeCell ref="A1483:B1483"/>
    <mergeCell ref="B1485:C1487"/>
    <mergeCell ref="B1489:C1491"/>
    <mergeCell ref="B2149:C2151"/>
    <mergeCell ref="B2193:C2195"/>
    <mergeCell ref="B2237:C2239"/>
    <mergeCell ref="B2281:C2283"/>
    <mergeCell ref="B1693:C1695"/>
    <mergeCell ref="B1737:C1739"/>
    <mergeCell ref="B1761:C1763"/>
    <mergeCell ref="B1805:C1807"/>
    <mergeCell ref="B1849:C1851"/>
    <mergeCell ref="B1893:C1895"/>
    <mergeCell ref="B1937:C1939"/>
    <mergeCell ref="B1981:C1983"/>
    <mergeCell ref="B2025:C2027"/>
    <mergeCell ref="B2105:C2107"/>
    <mergeCell ref="B2145:C2147"/>
    <mergeCell ref="B2189:C2191"/>
    <mergeCell ref="B2233:C2235"/>
    <mergeCell ref="B2277:C2279"/>
    <mergeCell ref="B2185:C2187"/>
    <mergeCell ref="B2177:C2179"/>
    <mergeCell ref="B2181:C2183"/>
    <mergeCell ref="A2115:B2115"/>
    <mergeCell ref="B2117:C2119"/>
    <mergeCell ref="B2121:C2123"/>
  </mergeCells>
  <conditionalFormatting sqref="R2222:R2223 R2218:R2219 R2206:R2207 R2214:R2215 R2210:R2211 R2226:R2228 E2222:P2222 E2226:P2226 E2218:P2218 E2206:P2206 E2210:P2210 E2230:P2230 E2214:P2214 R2266:R2267 R2262:R2263 R2250:R2251 R2254:R2255 R2270:R2272 E2266:P2266 E2262:P2262 E2250:P2250 E2254:P2254 E2274:P2274 E2258:P2258 E2270:P2270 R2258:R2259 R2134:R2135 R2130:R2131 R2118:R2119 R2126:R2127 R2122:R2123 R2138:R2140 E2134:P2134 E2130:P2130 E2118:P2118 E2122:P2122 E2142:P2142 E2126:P2126 R2178:R2179 R2174:R2175 R2162:R2163 R2170:R2171 R2166:R2167 R2182:R2184 E2174:P2174 E2162:P2162 E2166:P2166 E2186:P2186 E2170:P2170 E2138:P2138 E2178:P2178 E2182:P2182 E2146:P2146 E2190:P2190 E2234:P2234 E2278:P2278 E2150:P2150 R2142:R2144 F2194:P2194 R2186:R2188 E2238:P2238 R2230:R2232 E2282 R2274:R2276 R2146:R2148 R2190:R2192 R2234:R2236 R2278:R2280 G2282:P2282 E2154:P2154 R2030:R2032 F2198:P2198 R2154:R2156 E2242:P2242 R2198:R2200 E2286 R2242:R2244 G2286:P2286 R2094:R2095 R2090:R2091 R2086:R2087 R2082:R2083 R2098:R2100 E2078:P2078 E2082:P2082 E2086:P2086 E2090:P2090 E2102:P2102 E2094:P2094 E2098:P2098 R2078:R2079 E2106:P2106 E2110:P2110 R2102:R2104 R2106:R2108 R2110:R2112 E1714:P1714 R1590:R1591 R1586:R1587 R1574:R1575 R1582:R1583 R1578:R1579 R1594:R1596 E1574:P1574 E1578:P1578 E1598:P1598 R1634:R1635 R1630:R1631 R1626:R1627 R1622:R1623 R1638:R1640 E1618:P1618 E1622:P1622 E1642:P1642 R1678:R1679 R1674:R1675 R1662:R1663 R1670:R1671 R1666:R1667 R1682:R1684 E1662:P1662 E1666:P1666 E1686:P1686 R1718:R1719 R1710:R1711 R1726:R1728 E1706:P1706 E1710:P1710 E1730:P1730 R1750:R1752 E1754:P1754 R1790:R1791 R1786:R1787 R1774:R1775 R1782:R1783 R1778:R1779 R1794:R1796 E1786:P1786 E1774:P1774 E1778:P1778 E1782:P1782 R1834:R1835 R1830:R1831 R1818:R1819 R1826:R1827 R1838:R1840 E1818:P1818 E1822:P1822 E1842:P1842 R1878:R1879 R1874:R1875 R1862:R1863 R1870:R1871 R1866:R1867 R1882:R1884 E1862:P1862 E1866:P1866 E1886:P1886 E1870:P1870 R1922:R1923 R1918:R1919 R1906:R1907 R1914:R1915 R1910:R1911 R1926:R1928 E1906:P1906 E1910:P1910 E1930:P1930 R1966:R1967 R1962:R1963 R1950:R1951 R1958:R1959 R1954:R1955 R1970:R1972 E1962:P1962 E1950:P1950 E1954:P1954 E1974:P1974 R2010:R2011 R2006:R2007 R1994:R1995 R2002:R2003 R1998:R1999 R2014:R2016 E1994:P1994 E1998:P1998 R2054:R2055 R2050:R2051 R2046:R2047 R2042:R2043 R2058:R2060 E2058:P2058 E2038:P2038 E2042:P2042 E2062:P2062 E2046:P2046 E1586:P1586 E1590:P1590 E1594:P1594 E1582:P1582 E1630:P1630 E1626:P1626 E1638:P1638 E1634:P1634 E1674:P1674 E1682:P1682 E1678:P1678 E1670:P1670 E1726:P1726 E1722:P1722 E1718:P1718 E1790:P1790 E1794:P1794 E1830:P1830 E1834:P1834 E1826:P1826 E1874:P1874 E1918:P1918 E1926:P1926 E1922:P1922 E1914:P1914 E1958:P1958 E1966:P1966 E1970:P1970 E2006:P2006 E2018:P2018 E2050:P2050 E1750:P1750 E1798:P1798 E1838:P1838 E1878:P1878 E1882:P1882 E2010:P2010 E2014:P2014 E2002:P2002 E2054:P2054 R2038:R2039 R1822:R1823 R1722:R1723 R1714:R1715 R1706:R1707 R1618:R1619 E486:P486 R486:R487 E490:P490 E482:P482 R482:R483 E470:P470 R470:R471 R478:R479 E474:P474 R474:R475 E494:P494 E478:P478 R490:R492 E530:P530 R530:R531 E534:P534 E526:P526 R526:R527 E514:P514 R514:R515 R522:R523 E518:P518 R518:R519 E538:P538 E522:P522 R534:R536 E558:P558 E562:P562 E582:P582 R582:R583 E586:P586 R586:R588 E626:P626 R626:R627 E630:P630 E622:P622 R622:R623 E610:P610 R610:R611 R618:R619 E614:P614 R614:R615 E634:P634 E618:P618 R630:R632 E670:P670 E674:P674 E666:P666 R666:R667 E654:P654 R654:R655 E658:P658 R658:R659 E678:P678 E662:P662 E698:P698 R698:R700 E738:P738 R738:R739 E742:P742 E734:P734 R734:R735 E722:P722 R730:R731 E726:P726 R726:R727 E746:P746 E730:P730 R742:R744 E782:P782 R782:R783 E778:P778 E766:P766 R774:R775 E770:P770 R770:R771 E790:P790 E774:P774 R786:R788 E826:P826 R826:R827 E830:P830 E822:P822 R822:R823 E810:P810 R810:R811 E814:P814 E834:P834 E818:P818 R830:R832 E870:P870 R870:R871 E866:P866 R866:R867 E854:P854 R854:R855 R862:R863 E858:P858 R858:R859 E878:P878 E862:P862 R874:R876 R914:R915 E918:P918 R910:R911 E898:P898 R906:R907 E902:P902 R902:R903 E922:P922 R918:R920 E958:P958 R958:R959 E954:P954 R954:R955 E942:P942 R942:R943 R950:R951 E946:P946 R946:R947 E950:P950 R962:R964 R1002:R1003 R998:R999 R986:R987 R994:R995 R990:R991 R1006:R1008 E1002:P1002 E998:P998 E986:P986 E990:P990 E994:P994 R1046:R1047 R1042:R1043 R1030:R1031 R1038:R1039 R1034:R1035 R1050:R1052 E1030:P1030 E1034:P1034 R1090:R1091 R1086:R1087 R1074:R1075 R1082:R1083 R1094:R1096 E1090:P1090 E1086:P1086 E1074:P1074 E1078:P1078 E1098:P1098 E1082:P1082 R1134:R1135 R1130:R1131 R1126:R1127 R1122:R1123 R1138:R1140 E1134:P1134 E1138:P1138 E1130:P1130 E1118:P1118 E1122:P1122 E1142:P1142 E1126:P1126 R1178:R1179 R1174:R1175 R1162:R1163 R1170:R1171 R1166:R1167 R1182:R1184 R1222:R1223 R1206:R1207 R1214:R1215 R1210:R1211 R1226:R1228 E1218:P1218 E1206:P1206 E1210:P1210 E1230:P1230 E1214:P1214 E1178:P1178 E1174:P1174 E1162:P1162 E1166:P1166 E1186:P1186 E1170:P1170 R1262:R1263 R1250:R1251 R1258:R1259 R1254:R1255 R1270:R1272 E1266:P1266 E1262:P1262 E1250:P1250 E1254:P1254 E1274:P1274 E1258:P1258 E1294:P1294 E1298:P1298 R1334:R1335 R1330:R1331 R1326:R1327 R1322:R1323 R1338:R1340 E1318:P1318 E1322:P1322 E1342:P1342 E1326:P1326 R1378:R1379 R1374:R1375 R1362:R1363 R1370:R1371 R1366:R1367 R1382:R1384 E1362:P1362 E1366:P1366 E1386:P1386 R1422:R1423 R1418:R1419 R1406:R1407 R1414:R1415 R1410:R1411 R1426:R1428 E1422:P1422 E1418:P1418 E1406:P1406 E1410:P1410 E1430:P1430 E1414:P1414 R1454:R1455 R1462:R1464 E1458:P1458 E1450:P1450 R1502:R1503 R1498:R1499 R1486:R1487 R1494:R1495 R1490:R1491 R1506:R1508 E1502:P1502 E1498:P1498 E1486:P1486 E1490:P1490 E1510:P1510 E1494:P1494 R1546:R1547 R1542:R1543 R1530:R1531 R1538:R1539 R1534:R1535 R1550:R1552 E1546:P1546 E1550:P1550 E1542:P1542 E1530:P1530 E1534:P1534 E1538:P1538 E590:P590 E702:P702 E786:P786 E874:P874 E910:P910 E906:P906 E962:P962 E966:P966 E1006:P1006 E1042:P1042 E1046:P1046 E1050:P1050 E1038:P1038 E1010:P1010 E1054:P1054 E1094:P1094 E1182:P1182 E1226:P1226 E1270:P1270 E1338:P1338 E1382:P1382 E1370:P1370 E1378:P1378 E1374:P1374 E1426:P1426 E1454:P1454 E1462:P1462 E1506:P1506 E914:P914 E1330:P1330 E1334:P1334 E1466:P1466 E1554:P1554 R1458:R1459 R1450:R1451 R1318:R1319 R1294:R1296 R1266:R1267 R1218:R1219 R1118:R1119 R1078:R1079 R898:R899 R818:R819 R814:R815 R778:R779 R766:R767 R722:R723 R674:R676 R670:R671 R662:R663 R558:R560 E90:P90 E126:P126 R126:R127 E130:P130 E122:P122 R122:R123 E110:P110 R110:R111 R118:R119 E114:P114 R114:R115 E134:P134 E118:P118 E154:P154 E190:P190 R190:R191 E186:P186 R186:R187 E174:P174 R174:R175 R182:R183 E178:P178 R178:R179 E198:P198 E182:P182 R194:R196 E234:P234 R234:R235 E238:P238 E230:P230 R230:R231 E218:P218 R218:R219 R226:R227 E222:P222 R222:R223 E242:P242 E226:P226 R238:R240 E278:P278 R278:R279 E282 G282:P282 E274:P274 R274:R275 E262:P262 R262:R263 R270:R271 E266:P266 R266:R267 E286:P286 E270:P270 R282:R284 E322:P322 R322:R323 E326:P326 E318:P318 R318:R319 E306:P306 R306:R307 R314:R315 E310:P310 R310:R311 E330:P330 E314:P314 R326:R328 E442:P442 R442:R443 E446:P446 E438:P438 R438:R439 E426:P427 R426:R427 R434:R435 E430:P430 R430:R431 E450:P450 E434:P434 R446:R448 E354:P354 R354:R355 E358:P358 E350:P350 R350:R351 E362:P362 R358:R360 E398:P398 R398:R399 E402:P402 E394:P394 R394:R395 E382:P382 R382:R383 R390:R391 E386:P386 R386:R387 E406:P406 E390:P390 R402:R404 R130:R132 E62:P62 R62:R63 E66:P66 E58:P58 R58:R59 E46:P46 R46:R47 R54:R55 E50:P50 R50:R51 E70:P70 E54:P54 Y62:AJ62 AL62:AL63 Y66:AJ66 Y58:AJ58 AL58:AL59 Y46:AJ46 AL46:AL47 AL54:AL55 Y50:AJ50 AL50:AL51 Y70:AJ70 Y54:AJ54 AL66:AL68 AL70:AL84 R66:R68 E74:P74 E94:P94 E138:P138 E158:P158 E202:P202 E246:P246 E290:P290 E334:P334 E366:P366 E410:P410 E454:P454 E498:P498 E542:P542 E566:P566 E594:P594 E638:P638 E682:P682 E706:P706 E750:P750 E794:P794 E838:P838 E882:P882 E926:P926 E970:P970 E1014:P1014 E1058:P1058 E1102:P1102 E1146:P1146 E1190:P1190 E1234:P1234 E1278:P1278 E1302:P1302 E1346:P1346 E1390:P1390 E1434:P1434 E1470:P1470 E1514:P1514 E1558:P1558 E1602:P1602 E1646:P1646 E1690:P1690 E1734:P1734 E1758:P1758 E1802:P1802 E1846:P1846 E1890:P1890 E1934:P1934 E1978:P1978 E2022:P2022 E2066:P2066 E78:P78 R70:R72 R90:R92 R134:R136 R154:R156 R198:R200 R242:R244 E294:P294 R286:R288 R330:R332 R362:R364 R406:R408 R450:R452 E502:P502 R494:R496 E546:P546 R538:R540 R562:R564 E598:P598 R590:R592 R634:R636 R678:R680 E710:P710 R702:R704 R746:R748 R790:R792 R834:R836 E886:P886 R878:R880 E930:P930 R922:R924 E974:P974 R966:R968 E1018:P1018 R1010:R1012 E1062:P1062 R1054:R1056 E1106:P1106 R1098:R1100 E1150:P1150 R1142:R1144 E1194:P1194 R1186:R1188 E1238:P1238 R1230:R1232 E1282:P1282 R1274:R1276 E1306:P1306 R1298:R1300 R1342:R1344 E1394:P1394 R1386:R1388 R1430:R1432 R1466:R1468 R1510:R1512 R1554:R1556 R1598:R1600 R1642:R1644 R1686:R1688 R1730:R1732 R1754:R1756 E1806:P1806 R1798:R1800 R1842:R1844 R1886:R1888 E1938:P1938 R1930:R1932 R1974:R1976 R2018:R2020 E2070:P2070 R2062:R2064 R202:R204 R74:R76 R94:R96 R138:R140 R158:R160 R246:R248 R290:R292 R334:R336 R366:R368 R410:R412 R454:R456 R498:R500 R542:R544 R566:R568 R594:R596 R638:R640 R682:R684 R706:R708 R750:R752 R794:R796 R838:R840 R882:R884 R926:R928 R970:R972 R1014:R1016 R1058:R1060 R1102:R1104 R1146:R1148 R1190:R1192 R1234:R1236 R1278:R1280 R1302:R1304 R1346:R1348 R1390:R1392 R1434:R1436 R1470:R1472 R1514:R1516 R1558:R1560 R1602:R1604 R1646:R1648 R1690:R1692 R1734:R1736 R1758:R1760 R1802:R1804 R1846:R1848 R1890:R1892 R1934:R1936 R1978:R1980 R2022:R2024 R2066:R2068 E2030:P2030 E82:P82 R82:R84 R102:R104 R146:R148 R166:R168 R210:R212 E298:P298 R254:R256 R298:R300 R342:R344 R374:R376 R418:R420 E506:P506 R462:R464 E550:P550 R506:R508 R550:R552 E602:P602 R574:R576 R602:R604 R646:R648 E714:P714 R690:R692 R714:R716 R758:R760 R802:R804 E890:P890 R846:R848 E934:P934 R890:R892 E978:P978 R934:R936 E1022:P1022 R978:R980 E1066:P1066 R1022:R1024 E1110:P1110 R1066:R1068 E1154:P1154 R1110:R1112 E1198:P1198 R1154:R1156 E1242:P1242 R1198:R1200 E1286:P1286 R1242:R1244 E1310:P1310 R1286:R1288 R1310:R1312 E1398:P1398 R1354:R1356 R1398:R1400 R1442:R1444 R1478:R1480 R1522:R1524 R1566:R1568 R1610:R1612 R1654:R1656 R1698:R1700 R1742:R1744 E1810:P1810 R1766:R1768 R1810:R1812 R1854:R1856 E1942:P1942 R1898:R1900 R1942:R1944 R1986:R1988 R2070:R2072 E842:P842 E798:P798 E754:P754 E686:P686 E642:P642 E570:P570 E458:P458 E414:P414 E98:P98 E142:P142 E162:P162 E194:P194 E206:P206 E250:P250 E338:P338 E370:P370 E1222:P1222 E1518:P1518 E1474:P1474 E1438:P1438 E1350:P1350 E1606:P1606 E1562:P1562 E1650:P1650 E1694:P1694 E1738:P1738 E1762:P1762 E1850:P1850 E1894:P1894 E1982:P1982 E2026:P2026 E102:P102 E146:P146 E166:P166 E210:P210 E254:P254 E342:P342 E374:P374 E418:P418 E462:P462 E574:P574 E646:P646 E690:P690 E758:P758 E802:P802 E846:P846 E1354:P1354 E1442:P1442 E1478:P1478 E1522:P1522 E1566:P1566 E1610:P1610 E1654:P1654 E1698:P1698 E1742:P1742 E1766:P1766 E1854:P1854 E1898:P1898 E1986:P1986 R78:R80 R98:R100 R142:R144 R162:R164 R206:R208 R250:R252 R294:R296 R338:R340 R370:R372 R414:R416 R458:R460 R502:R504 R546:R548 R570:R572 R598:R600 R642:R644 R686:R688 R710:R712 R754:R756 R798:R800 R842:R844 R886:R888 R930:R932 R974:R976 R1018:R1020 R1062:R1064 R1106:R1108 R1150:R1152 R1194:R1196 R1238:R1240 R1282:R1284 R1306:R1308 R1350:R1352 R1394:R1396 R1438:R1440 R1474:R1476 R1518:R1520 R1562:R1564 R1606:R1608 R1650:R1652 R1694:R1696 R1738:R1740 R1762:R1764 R1806:R1808 R1850:R1852 R1894:R1896 R1938:R1940 R1982:R1984 R2026:R2028 R2150:R2152 R2194:R2196 R2238:R2240 R2282:R2284 R2286:R2287 R18:R19 R14:R15 R10:R11 E6:P6 R6:R7 E26:P26 R22:R24 E10:P10 E18:P18 E14:P14 E22:P22 E30:P30 R26:R28 R30:R32 R38:R40 E34:P34 E38:P38 R34:R36">
    <cfRule type="cellIs" dxfId="1217" priority="657" stopIfTrue="1" operator="greaterThan">
      <formula>49</formula>
    </cfRule>
    <cfRule type="cellIs" dxfId="1216" priority="658" stopIfTrue="1" operator="between">
      <formula>49</formula>
      <formula>25</formula>
    </cfRule>
    <cfRule type="cellIs" dxfId="1215" priority="659" stopIfTrue="1" operator="lessThan">
      <formula>25</formula>
    </cfRule>
  </conditionalFormatting>
  <conditionalFormatting sqref="E2270:P2270 E2138:P2138 E2182:P2182 E1794:P1794 E1426:P1426 E1506:P1506 E398:P398 E402:P402">
    <cfRule type="cellIs" dxfId="1214" priority="579" stopIfTrue="1" operator="lessThan">
      <formula>25</formula>
    </cfRule>
  </conditionalFormatting>
  <conditionalFormatting sqref="E2270:P2270 E2138:P2138 E2182:P2182 E1794:P1794 E1426:P1426 E1506:P1506 E398:P398 E402:P402">
    <cfRule type="cellIs" dxfId="1213" priority="578" stopIfTrue="1" operator="greaterThan">
      <formula>49</formula>
    </cfRule>
  </conditionalFormatting>
  <conditionalFormatting sqref="E2270:P2270 E2138:P2138 E2182:P2182 E1794:P1794 E1426:P1426 E1506:P1506 E398:P398 E402:P402">
    <cfRule type="cellIs" dxfId="1212" priority="577" stopIfTrue="1" operator="between">
      <formula>49</formula>
      <formula>25</formula>
    </cfRule>
  </conditionalFormatting>
  <conditionalFormatting sqref="E2194">
    <cfRule type="cellIs" dxfId="1211" priority="100" stopIfTrue="1" operator="greaterThan">
      <formula>49</formula>
    </cfRule>
    <cfRule type="cellIs" dxfId="1210" priority="101" stopIfTrue="1" operator="between">
      <formula>49</formula>
      <formula>25</formula>
    </cfRule>
    <cfRule type="cellIs" dxfId="1209" priority="102" stopIfTrue="1" operator="lessThan">
      <formula>25</formula>
    </cfRule>
  </conditionalFormatting>
  <conditionalFormatting sqref="F2282">
    <cfRule type="cellIs" dxfId="1208" priority="97" stopIfTrue="1" operator="greaterThan">
      <formula>49</formula>
    </cfRule>
    <cfRule type="cellIs" dxfId="1207" priority="98" stopIfTrue="1" operator="between">
      <formula>49</formula>
      <formula>25</formula>
    </cfRule>
    <cfRule type="cellIs" dxfId="1206" priority="99" stopIfTrue="1" operator="lessThan">
      <formula>25</formula>
    </cfRule>
  </conditionalFormatting>
  <conditionalFormatting sqref="E2198">
    <cfRule type="cellIs" dxfId="1205" priority="4" stopIfTrue="1" operator="greaterThan">
      <formula>49</formula>
    </cfRule>
    <cfRule type="cellIs" dxfId="1204" priority="5" stopIfTrue="1" operator="between">
      <formula>49</formula>
      <formula>25</formula>
    </cfRule>
    <cfRule type="cellIs" dxfId="1203" priority="6" stopIfTrue="1" operator="lessThan">
      <formula>25</formula>
    </cfRule>
  </conditionalFormatting>
  <conditionalFormatting sqref="F2286">
    <cfRule type="cellIs" dxfId="1202" priority="1" stopIfTrue="1" operator="greaterThan">
      <formula>49</formula>
    </cfRule>
    <cfRule type="cellIs" dxfId="1201" priority="2" stopIfTrue="1" operator="between">
      <formula>49</formula>
      <formula>25</formula>
    </cfRule>
    <cfRule type="cellIs" dxfId="1200" priority="3" stopIfTrue="1" operator="lessThan">
      <formula>25</formula>
    </cfRule>
  </conditionalFormatting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rowBreaks count="56" manualBreakCount="56">
    <brk id="40" max="18" man="1"/>
    <brk id="84" max="18" man="1"/>
    <brk id="104" max="18" man="1"/>
    <brk id="148" max="16383" man="1"/>
    <brk id="168" max="18" man="1"/>
    <brk id="212" max="18" man="1"/>
    <brk id="256" max="18" man="1"/>
    <brk id="300" max="18" man="1"/>
    <brk id="344" max="18" man="1"/>
    <brk id="376" max="18" man="1"/>
    <brk id="420" max="18" man="1"/>
    <brk id="464" max="18" man="1"/>
    <brk id="508" max="18" man="1"/>
    <brk id="552" max="18" man="1"/>
    <brk id="576" max="18" man="1"/>
    <brk id="604" max="18" man="1"/>
    <brk id="648" max="18" man="1"/>
    <brk id="692" max="18" man="1"/>
    <brk id="716" max="18" man="1"/>
    <brk id="760" max="18" man="1"/>
    <brk id="804" max="18" man="1"/>
    <brk id="848" max="18" man="1"/>
    <brk id="893" max="18" man="1"/>
    <brk id="936" max="18" man="1"/>
    <brk id="980" max="18" man="1"/>
    <brk id="1024" max="18" man="1"/>
    <brk id="1068" max="18" man="1"/>
    <brk id="1112" max="18" man="1"/>
    <brk id="1156" max="18" man="1"/>
    <brk id="1200" max="18" man="1"/>
    <brk id="1244" max="18" man="1"/>
    <brk id="1288" max="18" man="1"/>
    <brk id="1312" max="18" man="1"/>
    <brk id="1356" max="18" man="1"/>
    <brk id="1400" max="18" man="1"/>
    <brk id="1444" max="18" man="1"/>
    <brk id="1480" max="18" man="1"/>
    <brk id="1524" max="18" man="1"/>
    <brk id="1568" max="18" man="1"/>
    <brk id="1612" max="18" man="1"/>
    <brk id="1656" max="18" man="1"/>
    <brk id="1700" max="18" man="1"/>
    <brk id="1744" max="18" man="1"/>
    <brk id="1768" max="18" man="1"/>
    <brk id="1812" max="18" man="1"/>
    <brk id="1856" max="18" man="1"/>
    <brk id="1900" max="18" man="1"/>
    <brk id="1944" max="18" man="1"/>
    <brk id="1988" max="18" man="1"/>
    <brk id="2032" max="18" man="1"/>
    <brk id="2072" max="18" man="1"/>
    <brk id="2112" max="18" man="1"/>
    <brk id="2156" max="18" man="1"/>
    <brk id="2200" max="18" man="1"/>
    <brk id="2244" max="18" man="1"/>
    <brk id="228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5"/>
  <sheetViews>
    <sheetView view="pageBreakPreview" topLeftCell="A286" zoomScaleNormal="85" zoomScaleSheetLayoutView="100" workbookViewId="0">
      <selection activeCell="P136" sqref="P136"/>
    </sheetView>
  </sheetViews>
  <sheetFormatPr defaultRowHeight="11.1" customHeight="1" x14ac:dyDescent="0.25"/>
  <cols>
    <col min="1" max="1" width="6.42578125" style="158" customWidth="1"/>
    <col min="2" max="2" width="9.140625" style="158"/>
    <col min="3" max="3" width="10.5703125" style="158" customWidth="1"/>
    <col min="4" max="6" width="9.140625" style="158"/>
    <col min="7" max="7" width="9.140625" style="162"/>
    <col min="8" max="11" width="9.140625" style="158"/>
    <col min="12" max="13" width="9.140625" style="152"/>
    <col min="14" max="16" width="9.140625" style="158"/>
    <col min="17" max="17" width="8.7109375" style="158" customWidth="1"/>
    <col min="18" max="20" width="9.140625" style="158"/>
    <col min="21" max="21" width="13.7109375" style="158" customWidth="1"/>
    <col min="22" max="16384" width="9.140625" style="158"/>
  </cols>
  <sheetData>
    <row r="1" spans="1:19" ht="20.100000000000001" customHeight="1" x14ac:dyDescent="0.25">
      <c r="A1" s="157" t="s">
        <v>249</v>
      </c>
      <c r="B1" s="10"/>
      <c r="C1" s="10"/>
      <c r="D1" s="10"/>
      <c r="E1" s="10"/>
      <c r="F1" s="10"/>
      <c r="G1" s="159"/>
      <c r="H1" s="8"/>
      <c r="I1" s="8"/>
      <c r="J1" s="8"/>
      <c r="K1" s="8"/>
      <c r="L1" s="7"/>
      <c r="M1" s="7"/>
      <c r="N1" s="8"/>
      <c r="O1" s="8"/>
      <c r="P1" s="8"/>
      <c r="Q1" s="8"/>
      <c r="R1" s="8"/>
      <c r="S1" s="8"/>
    </row>
    <row r="2" spans="1:19" ht="10.5" customHeight="1" x14ac:dyDescent="0.25">
      <c r="A2" s="215" t="s">
        <v>351</v>
      </c>
      <c r="B2" s="215"/>
      <c r="C2" s="10"/>
      <c r="D2" s="14" t="s">
        <v>26</v>
      </c>
      <c r="E2" s="10"/>
      <c r="F2" s="10"/>
      <c r="G2" s="159"/>
      <c r="H2" s="8"/>
      <c r="I2" s="8"/>
      <c r="J2" s="8"/>
      <c r="K2" s="8"/>
      <c r="L2" s="7"/>
      <c r="M2" s="7"/>
      <c r="N2" s="8"/>
      <c r="O2" s="8"/>
      <c r="P2" s="8"/>
      <c r="Q2" s="8"/>
      <c r="R2" s="8"/>
      <c r="S2" s="149"/>
    </row>
    <row r="3" spans="1:19" ht="11.1" customHeight="1" x14ac:dyDescent="0.25">
      <c r="A3" s="2"/>
      <c r="B3" s="3"/>
      <c r="C3" s="2"/>
      <c r="D3" s="1"/>
      <c r="E3" s="1"/>
      <c r="F3" s="1"/>
      <c r="G3" s="160"/>
      <c r="H3" s="1"/>
      <c r="I3" s="1"/>
      <c r="J3" s="1"/>
      <c r="K3" s="1"/>
      <c r="L3" s="7"/>
      <c r="M3" s="7"/>
      <c r="N3" s="1"/>
      <c r="O3" s="1"/>
      <c r="P3" s="1"/>
      <c r="Q3" s="1"/>
      <c r="R3" s="1"/>
      <c r="S3" s="4"/>
    </row>
    <row r="4" spans="1:19" ht="11.1" customHeight="1" x14ac:dyDescent="0.25">
      <c r="A4" s="55"/>
      <c r="B4" s="225" t="s">
        <v>116</v>
      </c>
      <c r="C4" s="226"/>
      <c r="D4" s="56" t="s">
        <v>28</v>
      </c>
      <c r="E4" s="57" t="s">
        <v>29</v>
      </c>
      <c r="F4" s="57" t="s">
        <v>30</v>
      </c>
      <c r="G4" s="57" t="s">
        <v>31</v>
      </c>
      <c r="H4" s="57" t="s">
        <v>32</v>
      </c>
      <c r="I4" s="57" t="s">
        <v>33</v>
      </c>
      <c r="J4" s="57" t="s">
        <v>34</v>
      </c>
      <c r="K4" s="57" t="s">
        <v>35</v>
      </c>
      <c r="L4" s="57" t="s">
        <v>36</v>
      </c>
      <c r="M4" s="57" t="s">
        <v>37</v>
      </c>
      <c r="N4" s="57" t="s">
        <v>38</v>
      </c>
      <c r="O4" s="57" t="s">
        <v>39</v>
      </c>
      <c r="P4" s="57" t="s">
        <v>40</v>
      </c>
      <c r="Q4" s="15"/>
      <c r="R4" s="57" t="s">
        <v>41</v>
      </c>
      <c r="S4" s="58"/>
    </row>
    <row r="5" spans="1:19" ht="11.1" customHeight="1" x14ac:dyDescent="0.25">
      <c r="A5" s="59"/>
      <c r="B5" s="227"/>
      <c r="C5" s="228"/>
      <c r="D5" s="56" t="s">
        <v>42</v>
      </c>
      <c r="E5" s="60"/>
      <c r="F5" s="60"/>
      <c r="G5" s="60"/>
      <c r="H5" s="60"/>
      <c r="I5" s="60"/>
      <c r="J5" s="60">
        <v>90</v>
      </c>
      <c r="K5" s="60">
        <v>130</v>
      </c>
      <c r="L5" s="60"/>
      <c r="M5" s="60">
        <v>130</v>
      </c>
      <c r="N5" s="60">
        <v>110</v>
      </c>
      <c r="O5" s="60">
        <v>90</v>
      </c>
      <c r="P5" s="60"/>
      <c r="Q5" s="15"/>
      <c r="R5" s="60">
        <f>AVERAGE(E5:P5)</f>
        <v>110</v>
      </c>
      <c r="S5" s="61" t="s">
        <v>43</v>
      </c>
    </row>
    <row r="6" spans="1:19" ht="11.1" customHeight="1" x14ac:dyDescent="0.25">
      <c r="A6" s="59"/>
      <c r="B6" s="229"/>
      <c r="C6" s="230"/>
      <c r="D6" s="56" t="s">
        <v>44</v>
      </c>
      <c r="E6" s="62"/>
      <c r="F6" s="62"/>
      <c r="G6" s="62"/>
      <c r="H6" s="62"/>
      <c r="I6" s="62"/>
      <c r="J6" s="63"/>
      <c r="K6" s="63"/>
      <c r="L6" s="63" t="s">
        <v>150</v>
      </c>
      <c r="M6" s="63"/>
      <c r="N6" s="63"/>
      <c r="O6" s="63"/>
      <c r="P6" s="63" t="s">
        <v>45</v>
      </c>
      <c r="Q6" s="64"/>
      <c r="R6" s="60">
        <f>AVERAGE(E5:J5)</f>
        <v>90</v>
      </c>
      <c r="S6" s="61" t="s">
        <v>46</v>
      </c>
    </row>
    <row r="7" spans="1:19" ht="11.1" customHeight="1" x14ac:dyDescent="0.25">
      <c r="A7" s="59"/>
      <c r="B7" s="59"/>
      <c r="C7" s="59"/>
      <c r="D7" s="66" t="s">
        <v>199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15"/>
      <c r="P7" s="15"/>
      <c r="Q7" s="15"/>
      <c r="R7" s="15"/>
      <c r="S7" s="54"/>
    </row>
    <row r="8" spans="1:19" ht="11.1" customHeight="1" x14ac:dyDescent="0.25">
      <c r="A8" s="55"/>
      <c r="B8" s="225" t="s">
        <v>117</v>
      </c>
      <c r="C8" s="226"/>
      <c r="D8" s="56" t="s">
        <v>28</v>
      </c>
      <c r="E8" s="57" t="s">
        <v>47</v>
      </c>
      <c r="F8" s="57" t="s">
        <v>48</v>
      </c>
      <c r="G8" s="57" t="s">
        <v>49</v>
      </c>
      <c r="H8" s="57" t="s">
        <v>50</v>
      </c>
      <c r="I8" s="57" t="s">
        <v>51</v>
      </c>
      <c r="J8" s="57" t="s">
        <v>52</v>
      </c>
      <c r="K8" s="57" t="s">
        <v>53</v>
      </c>
      <c r="L8" s="57" t="s">
        <v>54</v>
      </c>
      <c r="M8" s="57" t="s">
        <v>55</v>
      </c>
      <c r="N8" s="57" t="s">
        <v>56</v>
      </c>
      <c r="O8" s="57" t="s">
        <v>57</v>
      </c>
      <c r="P8" s="57" t="s">
        <v>58</v>
      </c>
      <c r="Q8" s="15"/>
      <c r="R8" s="57" t="s">
        <v>41</v>
      </c>
      <c r="S8" s="58"/>
    </row>
    <row r="9" spans="1:19" ht="11.1" customHeight="1" x14ac:dyDescent="0.25">
      <c r="A9" s="59"/>
      <c r="B9" s="227"/>
      <c r="C9" s="228"/>
      <c r="D9" s="56" t="s">
        <v>42</v>
      </c>
      <c r="E9" s="60"/>
      <c r="F9" s="60"/>
      <c r="G9" s="60">
        <v>90</v>
      </c>
      <c r="H9" s="60">
        <v>130</v>
      </c>
      <c r="I9" s="60">
        <v>50</v>
      </c>
      <c r="J9" s="60">
        <v>70</v>
      </c>
      <c r="K9" s="60">
        <v>75</v>
      </c>
      <c r="L9" s="60">
        <v>90</v>
      </c>
      <c r="M9" s="60">
        <v>90</v>
      </c>
      <c r="N9" s="60">
        <v>100</v>
      </c>
      <c r="O9" s="60">
        <v>200</v>
      </c>
      <c r="P9" s="60"/>
      <c r="Q9" s="15"/>
      <c r="R9" s="60">
        <f>AVERAGE(E9:P9)</f>
        <v>99.444444444444443</v>
      </c>
      <c r="S9" s="61" t="s">
        <v>43</v>
      </c>
    </row>
    <row r="10" spans="1:19" ht="11.1" customHeight="1" x14ac:dyDescent="0.25">
      <c r="A10" s="59"/>
      <c r="B10" s="229"/>
      <c r="C10" s="230"/>
      <c r="D10" s="56" t="s">
        <v>44</v>
      </c>
      <c r="E10" s="62" t="s">
        <v>45</v>
      </c>
      <c r="F10" s="62" t="s">
        <v>45</v>
      </c>
      <c r="G10" s="62"/>
      <c r="H10" s="62"/>
      <c r="I10" s="62"/>
      <c r="J10" s="63"/>
      <c r="K10" s="63"/>
      <c r="L10" s="63"/>
      <c r="M10" s="63"/>
      <c r="N10" s="63"/>
      <c r="O10" s="63"/>
      <c r="P10" s="63" t="s">
        <v>45</v>
      </c>
      <c r="Q10" s="64"/>
      <c r="R10" s="60">
        <f>AVERAGE(E9:J9)</f>
        <v>85</v>
      </c>
      <c r="S10" s="61" t="s">
        <v>46</v>
      </c>
    </row>
    <row r="11" spans="1:19" ht="11.1" customHeight="1" x14ac:dyDescent="0.25">
      <c r="A11" s="59"/>
      <c r="B11" s="52"/>
      <c r="C11" s="15"/>
      <c r="D11" s="66" t="s">
        <v>199</v>
      </c>
      <c r="E11" s="66"/>
      <c r="F11" s="66"/>
      <c r="G11" s="6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54"/>
    </row>
    <row r="12" spans="1:19" ht="11.1" customHeight="1" x14ac:dyDescent="0.25">
      <c r="A12" s="55"/>
      <c r="B12" s="225" t="s">
        <v>118</v>
      </c>
      <c r="C12" s="226"/>
      <c r="D12" s="56" t="s">
        <v>28</v>
      </c>
      <c r="E12" s="57" t="s">
        <v>60</v>
      </c>
      <c r="F12" s="57" t="s">
        <v>61</v>
      </c>
      <c r="G12" s="57" t="s">
        <v>62</v>
      </c>
      <c r="H12" s="57" t="s">
        <v>63</v>
      </c>
      <c r="I12" s="57" t="s">
        <v>64</v>
      </c>
      <c r="J12" s="57" t="s">
        <v>65</v>
      </c>
      <c r="K12" s="57" t="s">
        <v>66</v>
      </c>
      <c r="L12" s="57" t="s">
        <v>67</v>
      </c>
      <c r="M12" s="57" t="s">
        <v>68</v>
      </c>
      <c r="N12" s="57" t="s">
        <v>56</v>
      </c>
      <c r="O12" s="57" t="s">
        <v>69</v>
      </c>
      <c r="P12" s="57" t="s">
        <v>70</v>
      </c>
      <c r="Q12" s="15"/>
      <c r="R12" s="57" t="s">
        <v>41</v>
      </c>
      <c r="S12" s="58"/>
    </row>
    <row r="13" spans="1:19" ht="11.1" customHeight="1" x14ac:dyDescent="0.25">
      <c r="A13" s="59"/>
      <c r="B13" s="227"/>
      <c r="C13" s="228"/>
      <c r="D13" s="56" t="s">
        <v>42</v>
      </c>
      <c r="E13" s="60"/>
      <c r="F13" s="60"/>
      <c r="G13" s="60">
        <v>80</v>
      </c>
      <c r="H13" s="60">
        <v>60</v>
      </c>
      <c r="I13" s="60">
        <v>100</v>
      </c>
      <c r="J13" s="60"/>
      <c r="K13" s="60">
        <v>270</v>
      </c>
      <c r="L13" s="60">
        <v>50</v>
      </c>
      <c r="M13" s="60">
        <v>230</v>
      </c>
      <c r="N13" s="60"/>
      <c r="O13" s="60"/>
      <c r="P13" s="60"/>
      <c r="Q13" s="15"/>
      <c r="R13" s="60">
        <f>AVERAGE(E13:P13)</f>
        <v>131.66666666666666</v>
      </c>
      <c r="S13" s="61" t="s">
        <v>43</v>
      </c>
    </row>
    <row r="14" spans="1:19" ht="11.1" customHeight="1" x14ac:dyDescent="0.25">
      <c r="A14" s="59"/>
      <c r="B14" s="229"/>
      <c r="C14" s="230"/>
      <c r="D14" s="56" t="s">
        <v>44</v>
      </c>
      <c r="E14" s="62" t="s">
        <v>45</v>
      </c>
      <c r="F14" s="62" t="s">
        <v>45</v>
      </c>
      <c r="G14" s="62"/>
      <c r="H14" s="62"/>
      <c r="I14" s="62"/>
      <c r="J14" s="63"/>
      <c r="K14" s="63"/>
      <c r="L14" s="63"/>
      <c r="M14" s="63"/>
      <c r="N14" s="63"/>
      <c r="O14" s="63"/>
      <c r="P14" s="63" t="s">
        <v>45</v>
      </c>
      <c r="Q14" s="64"/>
      <c r="R14" s="60">
        <f>AVERAGE(E13:J13)</f>
        <v>80</v>
      </c>
      <c r="S14" s="61" t="s">
        <v>46</v>
      </c>
    </row>
    <row r="15" spans="1:19" ht="11.1" customHeight="1" x14ac:dyDescent="0.25">
      <c r="A15" s="59"/>
      <c r="B15" s="55"/>
      <c r="C15" s="59"/>
      <c r="D15" s="66" t="s">
        <v>199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59"/>
      <c r="R15" s="59"/>
      <c r="S15" s="59"/>
    </row>
    <row r="16" spans="1:19" ht="11.1" customHeight="1" x14ac:dyDescent="0.25">
      <c r="A16" s="55"/>
      <c r="B16" s="225" t="s">
        <v>119</v>
      </c>
      <c r="C16" s="226"/>
      <c r="D16" s="56" t="s">
        <v>28</v>
      </c>
      <c r="E16" s="57" t="s">
        <v>71</v>
      </c>
      <c r="F16" s="57" t="s">
        <v>72</v>
      </c>
      <c r="G16" s="57" t="s">
        <v>73</v>
      </c>
      <c r="H16" s="57" t="s">
        <v>74</v>
      </c>
      <c r="I16" s="57" t="s">
        <v>75</v>
      </c>
      <c r="J16" s="57" t="s">
        <v>76</v>
      </c>
      <c r="K16" s="57" t="s">
        <v>77</v>
      </c>
      <c r="L16" s="57" t="s">
        <v>78</v>
      </c>
      <c r="M16" s="57" t="s">
        <v>79</v>
      </c>
      <c r="N16" s="57" t="s">
        <v>80</v>
      </c>
      <c r="O16" s="57" t="s">
        <v>81</v>
      </c>
      <c r="P16" s="57" t="s">
        <v>82</v>
      </c>
      <c r="Q16" s="15"/>
      <c r="R16" s="57" t="s">
        <v>41</v>
      </c>
      <c r="S16" s="58"/>
    </row>
    <row r="17" spans="1:19" ht="11.1" customHeight="1" x14ac:dyDescent="0.25">
      <c r="A17" s="59"/>
      <c r="B17" s="227"/>
      <c r="C17" s="228"/>
      <c r="D17" s="56" t="s">
        <v>42</v>
      </c>
      <c r="E17" s="60"/>
      <c r="F17" s="60"/>
      <c r="G17" s="60">
        <v>250</v>
      </c>
      <c r="H17" s="60">
        <v>70</v>
      </c>
      <c r="I17" s="60">
        <v>120</v>
      </c>
      <c r="J17" s="60">
        <v>100</v>
      </c>
      <c r="K17" s="60">
        <v>90</v>
      </c>
      <c r="L17" s="60">
        <v>95</v>
      </c>
      <c r="M17" s="60">
        <v>150</v>
      </c>
      <c r="N17" s="60">
        <v>210</v>
      </c>
      <c r="O17" s="60">
        <v>200</v>
      </c>
      <c r="P17" s="60"/>
      <c r="Q17" s="15"/>
      <c r="R17" s="60">
        <f>AVERAGE(E17:P17)</f>
        <v>142.77777777777777</v>
      </c>
      <c r="S17" s="61" t="s">
        <v>43</v>
      </c>
    </row>
    <row r="18" spans="1:19" ht="11.1" customHeight="1" x14ac:dyDescent="0.25">
      <c r="A18" s="59"/>
      <c r="B18" s="229"/>
      <c r="C18" s="230"/>
      <c r="D18" s="56" t="s">
        <v>44</v>
      </c>
      <c r="E18" s="62" t="s">
        <v>45</v>
      </c>
      <c r="F18" s="62" t="s">
        <v>45</v>
      </c>
      <c r="G18" s="62"/>
      <c r="H18" s="62"/>
      <c r="I18" s="62"/>
      <c r="J18" s="63" t="s">
        <v>83</v>
      </c>
      <c r="K18" s="63" t="s">
        <v>121</v>
      </c>
      <c r="L18" s="63" t="s">
        <v>121</v>
      </c>
      <c r="M18" s="63" t="s">
        <v>121</v>
      </c>
      <c r="N18" s="63" t="s">
        <v>121</v>
      </c>
      <c r="O18" s="63"/>
      <c r="P18" s="63"/>
      <c r="Q18" s="64"/>
      <c r="R18" s="60">
        <f>AVERAGE(E17:J17)</f>
        <v>135</v>
      </c>
      <c r="S18" s="61" t="s">
        <v>46</v>
      </c>
    </row>
    <row r="19" spans="1:19" ht="11.1" customHeight="1" x14ac:dyDescent="0.25">
      <c r="A19" s="59"/>
      <c r="B19" s="55"/>
      <c r="C19" s="59"/>
      <c r="D19" s="66" t="s">
        <v>199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59"/>
      <c r="R19" s="59"/>
      <c r="S19" s="59"/>
    </row>
    <row r="20" spans="1:19" ht="11.1" customHeight="1" x14ac:dyDescent="0.25">
      <c r="A20" s="55"/>
      <c r="B20" s="225" t="s">
        <v>122</v>
      </c>
      <c r="C20" s="226"/>
      <c r="D20" s="56" t="s">
        <v>28</v>
      </c>
      <c r="E20" s="57" t="s">
        <v>85</v>
      </c>
      <c r="F20" s="57" t="s">
        <v>86</v>
      </c>
      <c r="G20" s="57" t="s">
        <v>87</v>
      </c>
      <c r="H20" s="57" t="s">
        <v>88</v>
      </c>
      <c r="I20" s="57" t="s">
        <v>89</v>
      </c>
      <c r="J20" s="57" t="s">
        <v>90</v>
      </c>
      <c r="K20" s="57" t="s">
        <v>91</v>
      </c>
      <c r="L20" s="57" t="s">
        <v>92</v>
      </c>
      <c r="M20" s="57" t="s">
        <v>93</v>
      </c>
      <c r="N20" s="57" t="s">
        <v>94</v>
      </c>
      <c r="O20" s="57" t="s">
        <v>95</v>
      </c>
      <c r="P20" s="57" t="s">
        <v>96</v>
      </c>
      <c r="Q20" s="15"/>
      <c r="R20" s="57" t="s">
        <v>41</v>
      </c>
      <c r="S20" s="58"/>
    </row>
    <row r="21" spans="1:19" ht="11.1" customHeight="1" x14ac:dyDescent="0.25">
      <c r="A21" s="59"/>
      <c r="B21" s="227"/>
      <c r="C21" s="228"/>
      <c r="D21" s="56" t="s">
        <v>42</v>
      </c>
      <c r="E21" s="60">
        <v>140</v>
      </c>
      <c r="F21" s="60"/>
      <c r="G21" s="60">
        <v>150</v>
      </c>
      <c r="H21" s="60">
        <v>40</v>
      </c>
      <c r="I21" s="60">
        <v>260</v>
      </c>
      <c r="J21" s="60">
        <v>60</v>
      </c>
      <c r="K21" s="60" t="s">
        <v>16</v>
      </c>
      <c r="L21" s="60">
        <v>260</v>
      </c>
      <c r="M21" s="60">
        <v>80</v>
      </c>
      <c r="N21" s="60">
        <v>300</v>
      </c>
      <c r="O21" s="60">
        <v>20</v>
      </c>
      <c r="P21" s="60"/>
      <c r="Q21" s="15"/>
      <c r="R21" s="60">
        <f>AVERAGE(E21:P21)</f>
        <v>145.55555555555554</v>
      </c>
      <c r="S21" s="61" t="s">
        <v>43</v>
      </c>
    </row>
    <row r="22" spans="1:19" ht="11.1" customHeight="1" x14ac:dyDescent="0.25">
      <c r="A22" s="59"/>
      <c r="B22" s="229"/>
      <c r="C22" s="230"/>
      <c r="D22" s="56" t="s">
        <v>44</v>
      </c>
      <c r="E22" s="62" t="s">
        <v>97</v>
      </c>
      <c r="F22" s="62" t="s">
        <v>45</v>
      </c>
      <c r="G22" s="62" t="s">
        <v>97</v>
      </c>
      <c r="H22" s="62" t="s">
        <v>121</v>
      </c>
      <c r="I22" s="62" t="s">
        <v>121</v>
      </c>
      <c r="J22" s="63" t="s">
        <v>121</v>
      </c>
      <c r="K22" s="63" t="s">
        <v>16</v>
      </c>
      <c r="L22" s="63" t="s">
        <v>121</v>
      </c>
      <c r="M22" s="63" t="s">
        <v>121</v>
      </c>
      <c r="N22" s="63" t="s">
        <v>97</v>
      </c>
      <c r="O22" s="63" t="s">
        <v>98</v>
      </c>
      <c r="P22" s="63" t="s">
        <v>45</v>
      </c>
      <c r="Q22" s="64"/>
      <c r="R22" s="60">
        <f>AVERAGE(E21:J21)</f>
        <v>130</v>
      </c>
      <c r="S22" s="61" t="s">
        <v>46</v>
      </c>
    </row>
    <row r="23" spans="1:19" ht="11.1" customHeight="1" x14ac:dyDescent="0.25">
      <c r="A23" s="59"/>
      <c r="B23" s="15"/>
      <c r="C23" s="15"/>
      <c r="D23" s="66" t="s">
        <v>199</v>
      </c>
      <c r="E23" s="15"/>
      <c r="F23" s="15"/>
      <c r="G23" s="16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1.1" customHeight="1" x14ac:dyDescent="0.25">
      <c r="A24" s="55"/>
      <c r="B24" s="225" t="s">
        <v>128</v>
      </c>
      <c r="C24" s="226"/>
      <c r="D24" s="56" t="s">
        <v>28</v>
      </c>
      <c r="E24" s="57" t="s">
        <v>124</v>
      </c>
      <c r="F24" s="57" t="s">
        <v>125</v>
      </c>
      <c r="G24" s="57" t="s">
        <v>126</v>
      </c>
      <c r="H24" s="57" t="s">
        <v>127</v>
      </c>
      <c r="I24" s="57" t="s">
        <v>129</v>
      </c>
      <c r="J24" s="57" t="s">
        <v>130</v>
      </c>
      <c r="K24" s="57" t="s">
        <v>131</v>
      </c>
      <c r="L24" s="57" t="s">
        <v>132</v>
      </c>
      <c r="M24" s="57" t="s">
        <v>133</v>
      </c>
      <c r="N24" s="57" t="s">
        <v>134</v>
      </c>
      <c r="O24" s="57" t="s">
        <v>135</v>
      </c>
      <c r="P24" s="57" t="s">
        <v>136</v>
      </c>
      <c r="Q24" s="15"/>
      <c r="R24" s="57" t="s">
        <v>41</v>
      </c>
      <c r="S24" s="58"/>
    </row>
    <row r="25" spans="1:19" ht="11.1" customHeight="1" x14ac:dyDescent="0.25">
      <c r="A25" s="59"/>
      <c r="B25" s="227"/>
      <c r="C25" s="228"/>
      <c r="D25" s="56" t="s">
        <v>42</v>
      </c>
      <c r="E25" s="60"/>
      <c r="F25" s="60"/>
      <c r="G25" s="60">
        <v>70</v>
      </c>
      <c r="H25" s="60">
        <v>110</v>
      </c>
      <c r="I25" s="60">
        <v>50</v>
      </c>
      <c r="J25" s="60" t="s">
        <v>16</v>
      </c>
      <c r="K25" s="60">
        <v>250</v>
      </c>
      <c r="L25" s="60">
        <v>90</v>
      </c>
      <c r="M25" s="60">
        <v>200</v>
      </c>
      <c r="N25" s="60">
        <v>320</v>
      </c>
      <c r="O25" s="60">
        <v>280</v>
      </c>
      <c r="P25" s="60" t="s">
        <v>16</v>
      </c>
      <c r="Q25" s="15"/>
      <c r="R25" s="60">
        <f>AVERAGE(E25:P25)</f>
        <v>171.25</v>
      </c>
      <c r="S25" s="61" t="s">
        <v>43</v>
      </c>
    </row>
    <row r="26" spans="1:19" ht="11.1" customHeight="1" x14ac:dyDescent="0.25">
      <c r="A26" s="59"/>
      <c r="B26" s="229"/>
      <c r="C26" s="230"/>
      <c r="D26" s="56" t="s">
        <v>44</v>
      </c>
      <c r="E26" s="62" t="s">
        <v>45</v>
      </c>
      <c r="F26" s="62" t="s">
        <v>45</v>
      </c>
      <c r="G26" s="62" t="s">
        <v>98</v>
      </c>
      <c r="H26" s="62" t="s">
        <v>97</v>
      </c>
      <c r="I26" s="63" t="s">
        <v>98</v>
      </c>
      <c r="J26" s="63" t="s">
        <v>16</v>
      </c>
      <c r="K26" s="62" t="s">
        <v>97</v>
      </c>
      <c r="L26" s="62" t="s">
        <v>97</v>
      </c>
      <c r="M26" s="62" t="s">
        <v>97</v>
      </c>
      <c r="N26" s="63" t="s">
        <v>97</v>
      </c>
      <c r="O26" s="63" t="s">
        <v>97</v>
      </c>
      <c r="P26" s="63" t="s">
        <v>16</v>
      </c>
      <c r="Q26" s="64"/>
      <c r="R26" s="60">
        <f>AVERAGE(E25:J25)</f>
        <v>76.666666666666671</v>
      </c>
      <c r="S26" s="61" t="s">
        <v>46</v>
      </c>
    </row>
    <row r="27" spans="1:19" ht="11.1" customHeight="1" x14ac:dyDescent="0.25">
      <c r="A27" s="59"/>
      <c r="B27" s="15"/>
      <c r="C27" s="15"/>
      <c r="D27" s="66" t="s">
        <v>199</v>
      </c>
      <c r="E27" s="15"/>
      <c r="F27" s="15"/>
      <c r="G27" s="16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1.1" customHeight="1" x14ac:dyDescent="0.25">
      <c r="A28" s="55"/>
      <c r="B28" s="225" t="s">
        <v>295</v>
      </c>
      <c r="C28" s="226"/>
      <c r="D28" s="56" t="s">
        <v>28</v>
      </c>
      <c r="E28" s="57" t="s">
        <v>296</v>
      </c>
      <c r="F28" s="57" t="s">
        <v>297</v>
      </c>
      <c r="G28" s="57" t="s">
        <v>298</v>
      </c>
      <c r="H28" s="57" t="s">
        <v>299</v>
      </c>
      <c r="I28" s="57" t="s">
        <v>300</v>
      </c>
      <c r="J28" s="57" t="s">
        <v>301</v>
      </c>
      <c r="K28" s="57" t="s">
        <v>302</v>
      </c>
      <c r="L28" s="57" t="s">
        <v>303</v>
      </c>
      <c r="M28" s="57" t="s">
        <v>304</v>
      </c>
      <c r="N28" s="57" t="s">
        <v>305</v>
      </c>
      <c r="O28" s="57" t="s">
        <v>306</v>
      </c>
      <c r="P28" s="57" t="s">
        <v>307</v>
      </c>
      <c r="Q28" s="15"/>
      <c r="R28" s="150" t="s">
        <v>41</v>
      </c>
      <c r="S28" s="58"/>
    </row>
    <row r="29" spans="1:19" ht="11.1" customHeight="1" x14ac:dyDescent="0.25">
      <c r="A29" s="59"/>
      <c r="B29" s="227"/>
      <c r="C29" s="228"/>
      <c r="D29" s="56" t="s">
        <v>42</v>
      </c>
      <c r="E29" s="60">
        <v>90</v>
      </c>
      <c r="F29" s="60">
        <v>80</v>
      </c>
      <c r="G29" s="60">
        <v>60</v>
      </c>
      <c r="H29" s="60">
        <v>320</v>
      </c>
      <c r="I29" s="60">
        <v>137</v>
      </c>
      <c r="J29" s="60">
        <v>340</v>
      </c>
      <c r="K29" s="60">
        <v>85</v>
      </c>
      <c r="L29" s="60">
        <v>100</v>
      </c>
      <c r="M29" s="60">
        <v>370</v>
      </c>
      <c r="N29" s="60">
        <v>240</v>
      </c>
      <c r="O29" s="60">
        <v>240</v>
      </c>
      <c r="P29" s="60">
        <v>260</v>
      </c>
      <c r="Q29" s="15"/>
      <c r="R29" s="60">
        <f>AVERAGE(E29:P29)</f>
        <v>193.5</v>
      </c>
      <c r="S29" s="61" t="s">
        <v>43</v>
      </c>
    </row>
    <row r="30" spans="1:19" ht="11.1" customHeight="1" x14ac:dyDescent="0.25">
      <c r="A30" s="59"/>
      <c r="B30" s="229"/>
      <c r="C30" s="230"/>
      <c r="D30" s="56" t="s">
        <v>44</v>
      </c>
      <c r="E30" s="62" t="s">
        <v>97</v>
      </c>
      <c r="F30" s="62" t="s">
        <v>97</v>
      </c>
      <c r="G30" s="62" t="s">
        <v>98</v>
      </c>
      <c r="H30" s="62" t="s">
        <v>97</v>
      </c>
      <c r="I30" s="62" t="s">
        <v>312</v>
      </c>
      <c r="J30" s="63" t="s">
        <v>97</v>
      </c>
      <c r="K30" s="62" t="s">
        <v>98</v>
      </c>
      <c r="L30" s="62" t="s">
        <v>121</v>
      </c>
      <c r="M30" s="62" t="s">
        <v>97</v>
      </c>
      <c r="N30" s="62" t="s">
        <v>97</v>
      </c>
      <c r="O30" s="62" t="s">
        <v>97</v>
      </c>
      <c r="P30" s="62" t="s">
        <v>97</v>
      </c>
      <c r="Q30" s="64"/>
      <c r="R30" s="60">
        <f>AVERAGE(E29:J29)</f>
        <v>171.16666666666666</v>
      </c>
      <c r="S30" s="61" t="s">
        <v>46</v>
      </c>
    </row>
    <row r="31" spans="1:19" s="179" customFormat="1" ht="11.1" customHeight="1" x14ac:dyDescent="0.25">
      <c r="A31" s="59"/>
      <c r="B31" s="15"/>
      <c r="C31" s="15"/>
      <c r="D31" s="15"/>
      <c r="E31" s="15"/>
      <c r="F31" s="15"/>
      <c r="G31" s="16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179" customFormat="1" ht="11.1" customHeight="1" x14ac:dyDescent="0.25">
      <c r="A32" s="59"/>
      <c r="B32" s="231" t="s">
        <v>408</v>
      </c>
      <c r="C32" s="231"/>
      <c r="D32" s="56" t="s">
        <v>28</v>
      </c>
      <c r="E32" s="57" t="s">
        <v>411</v>
      </c>
      <c r="F32" s="57" t="s">
        <v>412</v>
      </c>
      <c r="G32" s="57" t="s">
        <v>413</v>
      </c>
      <c r="H32" s="57" t="s">
        <v>414</v>
      </c>
      <c r="I32" s="57" t="s">
        <v>415</v>
      </c>
      <c r="J32" s="57" t="s">
        <v>416</v>
      </c>
      <c r="K32" s="57" t="s">
        <v>417</v>
      </c>
      <c r="L32" s="57" t="s">
        <v>418</v>
      </c>
      <c r="M32" s="57" t="s">
        <v>419</v>
      </c>
      <c r="N32" s="57" t="s">
        <v>420</v>
      </c>
      <c r="O32" s="57" t="s">
        <v>421</v>
      </c>
      <c r="P32" s="57" t="s">
        <v>422</v>
      </c>
      <c r="Q32" s="15"/>
      <c r="R32" s="150" t="s">
        <v>41</v>
      </c>
      <c r="S32" s="58"/>
    </row>
    <row r="33" spans="1:19" s="179" customFormat="1" ht="11.1" customHeight="1" x14ac:dyDescent="0.25">
      <c r="A33" s="59"/>
      <c r="B33" s="231"/>
      <c r="C33" s="231"/>
      <c r="D33" s="56" t="s">
        <v>42</v>
      </c>
      <c r="E33" s="60">
        <v>210</v>
      </c>
      <c r="F33" s="60">
        <v>190</v>
      </c>
      <c r="G33" s="60">
        <v>70</v>
      </c>
      <c r="H33" s="60">
        <v>40</v>
      </c>
      <c r="I33" s="60">
        <v>150</v>
      </c>
      <c r="J33" s="60">
        <v>330</v>
      </c>
      <c r="K33" s="60">
        <v>180</v>
      </c>
      <c r="L33" s="60">
        <v>210</v>
      </c>
      <c r="M33" s="60">
        <v>230</v>
      </c>
      <c r="N33" s="60">
        <v>190</v>
      </c>
      <c r="O33" s="60">
        <v>220</v>
      </c>
      <c r="P33" s="60">
        <v>160</v>
      </c>
      <c r="Q33" s="15"/>
      <c r="R33" s="60">
        <f>AVERAGE(E33:P33)</f>
        <v>181.66666666666666</v>
      </c>
      <c r="S33" s="61" t="s">
        <v>43</v>
      </c>
    </row>
    <row r="34" spans="1:19" s="179" customFormat="1" ht="11.1" customHeight="1" x14ac:dyDescent="0.25">
      <c r="A34" s="59"/>
      <c r="B34" s="231"/>
      <c r="C34" s="231"/>
      <c r="D34" s="56" t="s">
        <v>44</v>
      </c>
      <c r="E34" s="62" t="s">
        <v>98</v>
      </c>
      <c r="F34" s="62" t="s">
        <v>97</v>
      </c>
      <c r="G34" s="62" t="s">
        <v>98</v>
      </c>
      <c r="H34" s="62" t="s">
        <v>98</v>
      </c>
      <c r="I34" s="62" t="s">
        <v>97</v>
      </c>
      <c r="J34" s="63" t="s">
        <v>97</v>
      </c>
      <c r="K34" s="62" t="s">
        <v>97</v>
      </c>
      <c r="L34" s="62" t="s">
        <v>97</v>
      </c>
      <c r="M34" s="62" t="s">
        <v>97</v>
      </c>
      <c r="N34" s="62" t="s">
        <v>97</v>
      </c>
      <c r="O34" s="62" t="s">
        <v>97</v>
      </c>
      <c r="P34" s="62" t="s">
        <v>97</v>
      </c>
      <c r="Q34" s="64"/>
      <c r="R34" s="60">
        <f>AVERAGE(E33:J33)</f>
        <v>165</v>
      </c>
      <c r="S34" s="61" t="s">
        <v>46</v>
      </c>
    </row>
    <row r="35" spans="1:19" s="185" customFormat="1" ht="11.1" customHeight="1" x14ac:dyDescent="0.25">
      <c r="A35" s="59"/>
      <c r="B35" s="184"/>
      <c r="C35" s="184"/>
      <c r="D35" s="59"/>
      <c r="E35" s="82"/>
      <c r="F35" s="82"/>
      <c r="G35" s="82"/>
      <c r="H35" s="82"/>
      <c r="I35" s="82"/>
      <c r="J35" s="83"/>
      <c r="K35" s="82"/>
      <c r="L35" s="82"/>
      <c r="M35" s="82"/>
      <c r="N35" s="82"/>
      <c r="O35" s="82"/>
      <c r="P35" s="82"/>
      <c r="Q35" s="81"/>
      <c r="R35" s="65"/>
      <c r="S35" s="85"/>
    </row>
    <row r="36" spans="1:19" s="183" customFormat="1" ht="11.1" customHeight="1" x14ac:dyDescent="0.25">
      <c r="A36" s="59"/>
      <c r="B36" s="231" t="s">
        <v>446</v>
      </c>
      <c r="C36" s="231"/>
      <c r="D36" s="56" t="s">
        <v>28</v>
      </c>
      <c r="E36" s="57" t="s">
        <v>434</v>
      </c>
      <c r="F36" s="57" t="s">
        <v>435</v>
      </c>
      <c r="G36" s="57" t="s">
        <v>436</v>
      </c>
      <c r="H36" s="57" t="s">
        <v>437</v>
      </c>
      <c r="I36" s="57" t="s">
        <v>438</v>
      </c>
      <c r="J36" s="57" t="s">
        <v>439</v>
      </c>
      <c r="K36" s="57" t="s">
        <v>440</v>
      </c>
      <c r="L36" s="57" t="s">
        <v>441</v>
      </c>
      <c r="M36" s="57" t="s">
        <v>442</v>
      </c>
      <c r="N36" s="57" t="s">
        <v>443</v>
      </c>
      <c r="O36" s="57" t="s">
        <v>444</v>
      </c>
      <c r="P36" s="57" t="s">
        <v>445</v>
      </c>
      <c r="Q36" s="15"/>
      <c r="R36" s="150" t="s">
        <v>41</v>
      </c>
      <c r="S36" s="58"/>
    </row>
    <row r="37" spans="1:19" s="183" customFormat="1" ht="11.1" customHeight="1" x14ac:dyDescent="0.25">
      <c r="A37" s="59"/>
      <c r="B37" s="231"/>
      <c r="C37" s="231"/>
      <c r="D37" s="56" t="s">
        <v>42</v>
      </c>
      <c r="E37" s="60">
        <v>70</v>
      </c>
      <c r="F37" s="60">
        <v>50</v>
      </c>
      <c r="G37" s="60">
        <v>60</v>
      </c>
      <c r="H37" s="60">
        <v>75</v>
      </c>
      <c r="I37" s="60">
        <v>230</v>
      </c>
      <c r="J37" s="60">
        <v>140</v>
      </c>
      <c r="K37" s="60">
        <v>300</v>
      </c>
      <c r="L37" s="60">
        <v>175</v>
      </c>
      <c r="M37" s="60">
        <v>210</v>
      </c>
      <c r="N37" s="60">
        <v>150</v>
      </c>
      <c r="O37" s="60">
        <v>80</v>
      </c>
      <c r="P37" s="60">
        <v>200</v>
      </c>
      <c r="Q37" s="15"/>
      <c r="R37" s="60">
        <f>AVERAGE(E37:P37)</f>
        <v>145</v>
      </c>
      <c r="S37" s="61" t="s">
        <v>43</v>
      </c>
    </row>
    <row r="38" spans="1:19" s="183" customFormat="1" ht="11.1" customHeight="1" x14ac:dyDescent="0.25">
      <c r="A38" s="59"/>
      <c r="B38" s="231"/>
      <c r="C38" s="231"/>
      <c r="D38" s="56" t="s">
        <v>44</v>
      </c>
      <c r="E38" s="62" t="s">
        <v>97</v>
      </c>
      <c r="F38" s="62" t="s">
        <v>98</v>
      </c>
      <c r="G38" s="62" t="s">
        <v>98</v>
      </c>
      <c r="H38" s="62" t="s">
        <v>97</v>
      </c>
      <c r="I38" s="62" t="s">
        <v>97</v>
      </c>
      <c r="J38" s="63" t="s">
        <v>97</v>
      </c>
      <c r="K38" s="62" t="s">
        <v>97</v>
      </c>
      <c r="L38" s="62" t="s">
        <v>97</v>
      </c>
      <c r="M38" s="62" t="s">
        <v>97</v>
      </c>
      <c r="N38" s="62" t="s">
        <v>97</v>
      </c>
      <c r="O38" s="62" t="s">
        <v>97</v>
      </c>
      <c r="P38" s="62" t="s">
        <v>97</v>
      </c>
      <c r="Q38" s="64"/>
      <c r="R38" s="60">
        <f>AVERAGE(E37:J37)</f>
        <v>104.16666666666667</v>
      </c>
      <c r="S38" s="61" t="s">
        <v>46</v>
      </c>
    </row>
    <row r="39" spans="1:19" s="185" customFormat="1" ht="11.1" customHeight="1" x14ac:dyDescent="0.25">
      <c r="A39" s="59"/>
      <c r="B39" s="189"/>
      <c r="C39" s="189"/>
      <c r="D39" s="59"/>
      <c r="E39" s="82"/>
      <c r="F39" s="82"/>
      <c r="G39" s="82"/>
      <c r="H39" s="82"/>
      <c r="I39" s="82"/>
      <c r="J39" s="83"/>
      <c r="K39" s="82"/>
      <c r="L39" s="82"/>
      <c r="M39" s="82"/>
      <c r="N39" s="82"/>
      <c r="O39" s="82"/>
      <c r="P39" s="82"/>
      <c r="Q39" s="81"/>
      <c r="R39" s="65"/>
      <c r="S39" s="85"/>
    </row>
    <row r="40" spans="1:19" s="188" customFormat="1" ht="11.1" customHeight="1" x14ac:dyDescent="0.25">
      <c r="A40" s="59"/>
      <c r="B40" s="231" t="s">
        <v>465</v>
      </c>
      <c r="C40" s="231"/>
      <c r="D40" s="56" t="s">
        <v>28</v>
      </c>
      <c r="E40" s="57" t="s">
        <v>466</v>
      </c>
      <c r="F40" s="57" t="s">
        <v>467</v>
      </c>
      <c r="G40" s="57" t="s">
        <v>468</v>
      </c>
      <c r="H40" s="57" t="s">
        <v>469</v>
      </c>
      <c r="I40" s="57" t="s">
        <v>470</v>
      </c>
      <c r="J40" s="57" t="s">
        <v>471</v>
      </c>
      <c r="K40" s="57" t="s">
        <v>472</v>
      </c>
      <c r="L40" s="57" t="s">
        <v>473</v>
      </c>
      <c r="M40" s="57" t="s">
        <v>474</v>
      </c>
      <c r="N40" s="57" t="s">
        <v>475</v>
      </c>
      <c r="O40" s="57" t="s">
        <v>476</v>
      </c>
      <c r="P40" s="57" t="s">
        <v>477</v>
      </c>
      <c r="Q40" s="15"/>
      <c r="R40" s="150" t="s">
        <v>41</v>
      </c>
      <c r="S40" s="58"/>
    </row>
    <row r="41" spans="1:19" s="188" customFormat="1" ht="11.1" customHeight="1" x14ac:dyDescent="0.25">
      <c r="A41" s="59"/>
      <c r="B41" s="231"/>
      <c r="C41" s="231"/>
      <c r="D41" s="56" t="s">
        <v>42</v>
      </c>
      <c r="E41" s="60"/>
      <c r="F41" s="60">
        <v>90</v>
      </c>
      <c r="G41" s="60">
        <v>60</v>
      </c>
      <c r="H41" s="60">
        <v>70</v>
      </c>
      <c r="I41" s="60">
        <v>70</v>
      </c>
      <c r="J41" s="60">
        <v>180</v>
      </c>
      <c r="K41" s="60">
        <v>240</v>
      </c>
      <c r="L41" s="60">
        <v>145</v>
      </c>
      <c r="M41" s="60">
        <v>80</v>
      </c>
      <c r="N41" s="60">
        <v>100</v>
      </c>
      <c r="O41" s="60">
        <v>120</v>
      </c>
      <c r="P41" s="60">
        <v>150</v>
      </c>
      <c r="Q41" s="15"/>
      <c r="R41" s="60">
        <f>AVERAGE(E41:P41)</f>
        <v>118.63636363636364</v>
      </c>
      <c r="S41" s="61" t="s">
        <v>43</v>
      </c>
    </row>
    <row r="42" spans="1:19" s="188" customFormat="1" ht="11.1" customHeight="1" x14ac:dyDescent="0.25">
      <c r="A42" s="59"/>
      <c r="B42" s="231"/>
      <c r="C42" s="231"/>
      <c r="D42" s="56" t="s">
        <v>44</v>
      </c>
      <c r="E42" s="62" t="s">
        <v>45</v>
      </c>
      <c r="F42" s="62" t="s">
        <v>97</v>
      </c>
      <c r="G42" s="62" t="s">
        <v>290</v>
      </c>
      <c r="H42" s="62" t="s">
        <v>290</v>
      </c>
      <c r="I42" s="62" t="s">
        <v>290</v>
      </c>
      <c r="J42" s="63" t="s">
        <v>97</v>
      </c>
      <c r="K42" s="62" t="s">
        <v>97</v>
      </c>
      <c r="L42" s="62" t="s">
        <v>97</v>
      </c>
      <c r="M42" s="62" t="s">
        <v>98</v>
      </c>
      <c r="N42" s="62" t="s">
        <v>97</v>
      </c>
      <c r="O42" s="62" t="s">
        <v>97</v>
      </c>
      <c r="P42" s="62" t="s">
        <v>97</v>
      </c>
      <c r="Q42" s="64"/>
      <c r="R42" s="60">
        <f>AVERAGE(E41:J41)</f>
        <v>94</v>
      </c>
      <c r="S42" s="61" t="s">
        <v>46</v>
      </c>
    </row>
    <row r="43" spans="1:19" s="185" customFormat="1" ht="11.1" customHeight="1" x14ac:dyDescent="0.25">
      <c r="A43" s="59"/>
      <c r="B43" s="184"/>
      <c r="C43" s="184"/>
      <c r="D43" s="59"/>
      <c r="E43" s="82"/>
      <c r="F43" s="82"/>
      <c r="G43" s="82"/>
      <c r="H43" s="82"/>
      <c r="I43" s="82"/>
      <c r="J43" s="83"/>
      <c r="K43" s="82"/>
      <c r="L43" s="82"/>
      <c r="M43" s="82"/>
      <c r="N43" s="82"/>
      <c r="O43" s="82"/>
      <c r="P43" s="82"/>
      <c r="Q43" s="81"/>
      <c r="R43" s="65"/>
      <c r="S43" s="85"/>
    </row>
    <row r="45" spans="1:19" ht="20.100000000000001" customHeight="1" x14ac:dyDescent="0.25">
      <c r="A45" s="163" t="s">
        <v>391</v>
      </c>
      <c r="B45" s="10"/>
      <c r="C45" s="10"/>
      <c r="D45" s="10"/>
      <c r="E45" s="10"/>
      <c r="F45" s="10"/>
      <c r="G45" s="159"/>
      <c r="H45" s="8"/>
      <c r="I45" s="8"/>
      <c r="J45" s="8"/>
      <c r="K45" s="8"/>
      <c r="L45" s="7"/>
      <c r="M45" s="7"/>
      <c r="N45" s="8"/>
      <c r="O45" s="8"/>
      <c r="P45" s="8"/>
      <c r="Q45" s="8"/>
      <c r="R45" s="8"/>
      <c r="S45" s="8"/>
    </row>
    <row r="46" spans="1:19" ht="15" customHeight="1" x14ac:dyDescent="0.25">
      <c r="A46" s="215"/>
      <c r="B46" s="215"/>
      <c r="C46" s="10"/>
      <c r="D46" s="14" t="s">
        <v>26</v>
      </c>
      <c r="E46" s="10"/>
      <c r="F46" s="10"/>
      <c r="G46" s="159"/>
      <c r="H46" s="8"/>
      <c r="I46" s="8"/>
      <c r="J46" s="8"/>
      <c r="K46" s="8"/>
      <c r="L46" s="7"/>
      <c r="M46" s="7"/>
      <c r="N46" s="8"/>
      <c r="O46" s="8"/>
      <c r="P46" s="8"/>
      <c r="Q46" s="8"/>
      <c r="R46" s="8"/>
      <c r="S46" s="149"/>
    </row>
    <row r="47" spans="1:19" ht="11.1" customHeight="1" x14ac:dyDescent="0.25">
      <c r="A47" s="2"/>
      <c r="B47" s="3"/>
      <c r="C47" s="2"/>
      <c r="D47" s="1"/>
      <c r="E47" s="1"/>
      <c r="F47" s="1"/>
      <c r="G47" s="160"/>
      <c r="H47" s="1"/>
      <c r="I47" s="1"/>
      <c r="J47" s="1"/>
      <c r="K47" s="1"/>
      <c r="L47" s="7"/>
      <c r="M47" s="7"/>
      <c r="N47" s="1"/>
      <c r="O47" s="1"/>
      <c r="P47" s="1"/>
      <c r="Q47" s="1"/>
      <c r="R47" s="1"/>
      <c r="S47" s="4"/>
    </row>
    <row r="48" spans="1:19" ht="11.1" customHeight="1" x14ac:dyDescent="0.25">
      <c r="A48" s="55"/>
      <c r="B48" s="225" t="s">
        <v>116</v>
      </c>
      <c r="C48" s="226"/>
      <c r="D48" s="56" t="s">
        <v>28</v>
      </c>
      <c r="E48" s="57" t="s">
        <v>29</v>
      </c>
      <c r="F48" s="57" t="s">
        <v>30</v>
      </c>
      <c r="G48" s="57" t="s">
        <v>31</v>
      </c>
      <c r="H48" s="57" t="s">
        <v>32</v>
      </c>
      <c r="I48" s="57" t="s">
        <v>33</v>
      </c>
      <c r="J48" s="57" t="s">
        <v>34</v>
      </c>
      <c r="K48" s="57" t="s">
        <v>35</v>
      </c>
      <c r="L48" s="57" t="s">
        <v>36</v>
      </c>
      <c r="M48" s="57" t="s">
        <v>37</v>
      </c>
      <c r="N48" s="57" t="s">
        <v>38</v>
      </c>
      <c r="O48" s="57" t="s">
        <v>39</v>
      </c>
      <c r="P48" s="57" t="s">
        <v>40</v>
      </c>
      <c r="Q48" s="15"/>
      <c r="R48" s="57" t="s">
        <v>41</v>
      </c>
      <c r="S48" s="58"/>
    </row>
    <row r="49" spans="1:19" ht="11.1" customHeight="1" x14ac:dyDescent="0.25">
      <c r="A49" s="59"/>
      <c r="B49" s="227"/>
      <c r="C49" s="228"/>
      <c r="D49" s="56" t="s">
        <v>42</v>
      </c>
      <c r="E49" s="60"/>
      <c r="F49" s="60"/>
      <c r="G49" s="60">
        <v>105</v>
      </c>
      <c r="H49" s="60">
        <v>100</v>
      </c>
      <c r="I49" s="60">
        <v>140</v>
      </c>
      <c r="J49" s="60">
        <v>120</v>
      </c>
      <c r="K49" s="60">
        <v>125</v>
      </c>
      <c r="L49" s="60">
        <v>130</v>
      </c>
      <c r="M49" s="60">
        <v>90</v>
      </c>
      <c r="N49" s="60"/>
      <c r="O49" s="60"/>
      <c r="P49" s="60"/>
      <c r="Q49" s="15"/>
      <c r="R49" s="60">
        <f>AVERAGE(E49:P49)</f>
        <v>115.71428571428571</v>
      </c>
      <c r="S49" s="61" t="s">
        <v>43</v>
      </c>
    </row>
    <row r="50" spans="1:19" ht="11.1" customHeight="1" x14ac:dyDescent="0.25">
      <c r="A50" s="59"/>
      <c r="B50" s="229"/>
      <c r="C50" s="230"/>
      <c r="D50" s="56" t="s">
        <v>44</v>
      </c>
      <c r="E50" s="62"/>
      <c r="F50" s="62"/>
      <c r="G50" s="62"/>
      <c r="H50" s="62"/>
      <c r="I50" s="62"/>
      <c r="J50" s="63"/>
      <c r="K50" s="63"/>
      <c r="L50" s="63"/>
      <c r="M50" s="63"/>
      <c r="N50" s="63"/>
      <c r="O50" s="63"/>
      <c r="P50" s="63"/>
      <c r="Q50" s="64"/>
      <c r="R50" s="60">
        <f>AVERAGE(E49:J49)</f>
        <v>116.25</v>
      </c>
      <c r="S50" s="61" t="s">
        <v>46</v>
      </c>
    </row>
    <row r="51" spans="1:19" ht="11.1" customHeight="1" x14ac:dyDescent="0.25">
      <c r="A51" s="59"/>
      <c r="B51" s="59"/>
      <c r="C51" s="5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15"/>
      <c r="P51" s="15"/>
      <c r="Q51" s="15"/>
      <c r="R51" s="15"/>
      <c r="S51" s="54"/>
    </row>
    <row r="52" spans="1:19" ht="11.1" customHeight="1" x14ac:dyDescent="0.25">
      <c r="A52" s="55"/>
      <c r="B52" s="225" t="s">
        <v>117</v>
      </c>
      <c r="C52" s="226"/>
      <c r="D52" s="56" t="s">
        <v>28</v>
      </c>
      <c r="E52" s="57" t="s">
        <v>47</v>
      </c>
      <c r="F52" s="57" t="s">
        <v>48</v>
      </c>
      <c r="G52" s="57" t="s">
        <v>49</v>
      </c>
      <c r="H52" s="57" t="s">
        <v>50</v>
      </c>
      <c r="I52" s="57" t="s">
        <v>51</v>
      </c>
      <c r="J52" s="57" t="s">
        <v>52</v>
      </c>
      <c r="K52" s="57" t="s">
        <v>53</v>
      </c>
      <c r="L52" s="57" t="s">
        <v>54</v>
      </c>
      <c r="M52" s="57" t="s">
        <v>55</v>
      </c>
      <c r="N52" s="57" t="s">
        <v>56</v>
      </c>
      <c r="O52" s="57" t="s">
        <v>57</v>
      </c>
      <c r="P52" s="57" t="s">
        <v>58</v>
      </c>
      <c r="Q52" s="15"/>
      <c r="R52" s="57" t="s">
        <v>41</v>
      </c>
      <c r="S52" s="58"/>
    </row>
    <row r="53" spans="1:19" ht="11.1" customHeight="1" x14ac:dyDescent="0.25">
      <c r="A53" s="59"/>
      <c r="B53" s="227"/>
      <c r="C53" s="228"/>
      <c r="D53" s="56" t="s">
        <v>42</v>
      </c>
      <c r="E53" s="60">
        <v>70</v>
      </c>
      <c r="F53" s="60">
        <v>60</v>
      </c>
      <c r="G53" s="60">
        <v>50</v>
      </c>
      <c r="H53" s="60">
        <v>45</v>
      </c>
      <c r="I53" s="60">
        <v>40</v>
      </c>
      <c r="J53" s="60">
        <v>35</v>
      </c>
      <c r="K53" s="60">
        <v>80</v>
      </c>
      <c r="L53" s="60">
        <v>70</v>
      </c>
      <c r="M53" s="60">
        <v>50</v>
      </c>
      <c r="N53" s="60">
        <v>55</v>
      </c>
      <c r="O53" s="60">
        <v>110</v>
      </c>
      <c r="P53" s="60" t="s">
        <v>45</v>
      </c>
      <c r="Q53" s="15"/>
      <c r="R53" s="60">
        <f>AVERAGE(E53:P53)</f>
        <v>60.454545454545453</v>
      </c>
      <c r="S53" s="61" t="s">
        <v>43</v>
      </c>
    </row>
    <row r="54" spans="1:19" ht="11.1" customHeight="1" x14ac:dyDescent="0.25">
      <c r="A54" s="59"/>
      <c r="B54" s="229"/>
      <c r="C54" s="230"/>
      <c r="D54" s="56" t="s">
        <v>44</v>
      </c>
      <c r="E54" s="62"/>
      <c r="F54" s="62"/>
      <c r="G54" s="62"/>
      <c r="H54" s="62"/>
      <c r="I54" s="62"/>
      <c r="J54" s="63"/>
      <c r="K54" s="63"/>
      <c r="L54" s="63"/>
      <c r="M54" s="63"/>
      <c r="N54" s="63"/>
      <c r="O54" s="63"/>
      <c r="P54" s="63"/>
      <c r="Q54" s="64"/>
      <c r="R54" s="60">
        <f>AVERAGE(E53:J53)</f>
        <v>50</v>
      </c>
      <c r="S54" s="61" t="s">
        <v>46</v>
      </c>
    </row>
    <row r="55" spans="1:19" ht="11.1" customHeight="1" x14ac:dyDescent="0.25">
      <c r="A55" s="59"/>
      <c r="B55" s="52"/>
      <c r="C55" s="15"/>
      <c r="D55" s="66"/>
      <c r="E55" s="66"/>
      <c r="F55" s="66"/>
      <c r="G55" s="61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54"/>
    </row>
    <row r="56" spans="1:19" ht="11.1" customHeight="1" x14ac:dyDescent="0.25">
      <c r="A56" s="55"/>
      <c r="B56" s="225" t="s">
        <v>118</v>
      </c>
      <c r="C56" s="226"/>
      <c r="D56" s="56" t="s">
        <v>28</v>
      </c>
      <c r="E56" s="57" t="s">
        <v>60</v>
      </c>
      <c r="F56" s="57" t="s">
        <v>61</v>
      </c>
      <c r="G56" s="57" t="s">
        <v>62</v>
      </c>
      <c r="H56" s="57" t="s">
        <v>63</v>
      </c>
      <c r="I56" s="57" t="s">
        <v>64</v>
      </c>
      <c r="J56" s="57" t="s">
        <v>65</v>
      </c>
      <c r="K56" s="57" t="s">
        <v>66</v>
      </c>
      <c r="L56" s="57" t="s">
        <v>67</v>
      </c>
      <c r="M56" s="57" t="s">
        <v>68</v>
      </c>
      <c r="N56" s="57" t="s">
        <v>56</v>
      </c>
      <c r="O56" s="57" t="s">
        <v>69</v>
      </c>
      <c r="P56" s="57" t="s">
        <v>70</v>
      </c>
      <c r="Q56" s="15"/>
      <c r="R56" s="57" t="s">
        <v>41</v>
      </c>
      <c r="S56" s="58"/>
    </row>
    <row r="57" spans="1:19" ht="11.1" customHeight="1" x14ac:dyDescent="0.25">
      <c r="A57" s="59"/>
      <c r="B57" s="227"/>
      <c r="C57" s="228"/>
      <c r="D57" s="56" t="s">
        <v>42</v>
      </c>
      <c r="E57" s="60">
        <v>15</v>
      </c>
      <c r="F57" s="60">
        <v>30</v>
      </c>
      <c r="G57" s="60">
        <v>40</v>
      </c>
      <c r="H57" s="60">
        <v>40</v>
      </c>
      <c r="I57" s="60">
        <v>45</v>
      </c>
      <c r="J57" s="60">
        <v>35</v>
      </c>
      <c r="K57" s="60">
        <v>20</v>
      </c>
      <c r="L57" s="60">
        <v>40</v>
      </c>
      <c r="M57" s="60">
        <v>30</v>
      </c>
      <c r="N57" s="60">
        <v>55</v>
      </c>
      <c r="O57" s="60">
        <v>40</v>
      </c>
      <c r="P57" s="60" t="s">
        <v>45</v>
      </c>
      <c r="Q57" s="15"/>
      <c r="R57" s="60">
        <f>AVERAGE(E57:P57)</f>
        <v>35.454545454545453</v>
      </c>
      <c r="S57" s="61" t="s">
        <v>43</v>
      </c>
    </row>
    <row r="58" spans="1:19" ht="11.1" customHeight="1" x14ac:dyDescent="0.25">
      <c r="A58" s="59"/>
      <c r="B58" s="229"/>
      <c r="C58" s="230"/>
      <c r="D58" s="56" t="s">
        <v>44</v>
      </c>
      <c r="E58" s="62"/>
      <c r="F58" s="62"/>
      <c r="G58" s="62"/>
      <c r="H58" s="62"/>
      <c r="I58" s="62"/>
      <c r="J58" s="63"/>
      <c r="K58" s="63"/>
      <c r="L58" s="63"/>
      <c r="M58" s="63"/>
      <c r="N58" s="63"/>
      <c r="O58" s="63"/>
      <c r="P58" s="62"/>
      <c r="Q58" s="64"/>
      <c r="R58" s="60">
        <f>AVERAGE(E57:J57)</f>
        <v>34.166666666666664</v>
      </c>
      <c r="S58" s="61" t="s">
        <v>46</v>
      </c>
    </row>
    <row r="59" spans="1:19" ht="11.1" customHeight="1" x14ac:dyDescent="0.25">
      <c r="A59" s="59"/>
      <c r="B59" s="55"/>
      <c r="C59" s="59"/>
      <c r="D59" s="59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59"/>
      <c r="R59" s="59"/>
      <c r="S59" s="59"/>
    </row>
    <row r="60" spans="1:19" ht="11.1" customHeight="1" x14ac:dyDescent="0.25">
      <c r="A60" s="55"/>
      <c r="B60" s="225" t="s">
        <v>119</v>
      </c>
      <c r="C60" s="226"/>
      <c r="D60" s="56" t="s">
        <v>28</v>
      </c>
      <c r="E60" s="57" t="s">
        <v>71</v>
      </c>
      <c r="F60" s="57" t="s">
        <v>72</v>
      </c>
      <c r="G60" s="57" t="s">
        <v>73</v>
      </c>
      <c r="H60" s="57" t="s">
        <v>74</v>
      </c>
      <c r="I60" s="57" t="s">
        <v>75</v>
      </c>
      <c r="J60" s="57" t="s">
        <v>76</v>
      </c>
      <c r="K60" s="57" t="s">
        <v>77</v>
      </c>
      <c r="L60" s="57" t="s">
        <v>78</v>
      </c>
      <c r="M60" s="57" t="s">
        <v>79</v>
      </c>
      <c r="N60" s="57" t="s">
        <v>80</v>
      </c>
      <c r="O60" s="57" t="s">
        <v>81</v>
      </c>
      <c r="P60" s="57" t="s">
        <v>82</v>
      </c>
      <c r="Q60" s="15"/>
      <c r="R60" s="57" t="s">
        <v>41</v>
      </c>
      <c r="S60" s="58"/>
    </row>
    <row r="61" spans="1:19" ht="11.1" customHeight="1" x14ac:dyDescent="0.25">
      <c r="A61" s="59"/>
      <c r="B61" s="227"/>
      <c r="C61" s="228"/>
      <c r="D61" s="56" t="s">
        <v>42</v>
      </c>
      <c r="E61" s="60">
        <v>40</v>
      </c>
      <c r="F61" s="60"/>
      <c r="G61" s="60">
        <v>40</v>
      </c>
      <c r="H61" s="60">
        <v>30</v>
      </c>
      <c r="I61" s="60">
        <v>20</v>
      </c>
      <c r="J61" s="60">
        <v>60</v>
      </c>
      <c r="K61" s="60">
        <v>50</v>
      </c>
      <c r="L61" s="60">
        <v>30</v>
      </c>
      <c r="M61" s="60">
        <v>60</v>
      </c>
      <c r="N61" s="60">
        <v>70</v>
      </c>
      <c r="O61" s="60">
        <v>80</v>
      </c>
      <c r="P61" s="60">
        <v>60</v>
      </c>
      <c r="Q61" s="15"/>
      <c r="R61" s="60">
        <f>AVERAGE(E61:P61)</f>
        <v>49.090909090909093</v>
      </c>
      <c r="S61" s="61" t="s">
        <v>43</v>
      </c>
    </row>
    <row r="62" spans="1:19" ht="11.1" customHeight="1" x14ac:dyDescent="0.25">
      <c r="A62" s="59"/>
      <c r="B62" s="229"/>
      <c r="C62" s="230"/>
      <c r="D62" s="56" t="s">
        <v>44</v>
      </c>
      <c r="E62" s="62"/>
      <c r="F62" s="62" t="s">
        <v>45</v>
      </c>
      <c r="G62" s="62"/>
      <c r="H62" s="62"/>
      <c r="I62" s="62"/>
      <c r="J62" s="63" t="s">
        <v>83</v>
      </c>
      <c r="K62" s="63" t="s">
        <v>98</v>
      </c>
      <c r="L62" s="63" t="s">
        <v>98</v>
      </c>
      <c r="M62" s="63" t="s">
        <v>16</v>
      </c>
      <c r="N62" s="63" t="s">
        <v>16</v>
      </c>
      <c r="O62" s="63" t="s">
        <v>16</v>
      </c>
      <c r="P62" s="63" t="s">
        <v>16</v>
      </c>
      <c r="Q62" s="64"/>
      <c r="R62" s="60">
        <f>AVERAGE(E61:J61)</f>
        <v>38</v>
      </c>
      <c r="S62" s="61" t="s">
        <v>46</v>
      </c>
    </row>
    <row r="63" spans="1:19" ht="11.1" customHeight="1" x14ac:dyDescent="0.25">
      <c r="A63" s="59"/>
      <c r="B63" s="55"/>
      <c r="C63" s="59"/>
      <c r="D63" s="59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59"/>
      <c r="R63" s="59"/>
      <c r="S63" s="59"/>
    </row>
    <row r="64" spans="1:19" ht="11.1" customHeight="1" x14ac:dyDescent="0.25">
      <c r="A64" s="55"/>
      <c r="B64" s="225" t="s">
        <v>122</v>
      </c>
      <c r="C64" s="226"/>
      <c r="D64" s="56" t="s">
        <v>28</v>
      </c>
      <c r="E64" s="57" t="s">
        <v>85</v>
      </c>
      <c r="F64" s="57" t="s">
        <v>86</v>
      </c>
      <c r="G64" s="57" t="s">
        <v>87</v>
      </c>
      <c r="H64" s="57" t="s">
        <v>88</v>
      </c>
      <c r="I64" s="57" t="s">
        <v>89</v>
      </c>
      <c r="J64" s="57" t="s">
        <v>90</v>
      </c>
      <c r="K64" s="57" t="s">
        <v>91</v>
      </c>
      <c r="L64" s="57" t="s">
        <v>92</v>
      </c>
      <c r="M64" s="57" t="s">
        <v>93</v>
      </c>
      <c r="N64" s="57" t="s">
        <v>94</v>
      </c>
      <c r="O64" s="57" t="s">
        <v>95</v>
      </c>
      <c r="P64" s="57" t="s">
        <v>96</v>
      </c>
      <c r="Q64" s="15"/>
      <c r="R64" s="57" t="s">
        <v>41</v>
      </c>
      <c r="S64" s="58"/>
    </row>
    <row r="65" spans="1:19" ht="11.1" customHeight="1" x14ac:dyDescent="0.25">
      <c r="A65" s="59"/>
      <c r="B65" s="227"/>
      <c r="C65" s="228"/>
      <c r="D65" s="56" t="s">
        <v>42</v>
      </c>
      <c r="E65" s="60">
        <v>40</v>
      </c>
      <c r="F65" s="60">
        <v>50</v>
      </c>
      <c r="G65" s="60">
        <v>100</v>
      </c>
      <c r="H65" s="60">
        <v>30</v>
      </c>
      <c r="I65" s="60">
        <v>40</v>
      </c>
      <c r="J65" s="60">
        <v>40</v>
      </c>
      <c r="K65" s="60">
        <v>60</v>
      </c>
      <c r="L65" s="60">
        <v>40</v>
      </c>
      <c r="M65" s="60">
        <v>40</v>
      </c>
      <c r="N65" s="60">
        <v>70</v>
      </c>
      <c r="O65" s="60">
        <v>110</v>
      </c>
      <c r="P65" s="60">
        <v>60</v>
      </c>
      <c r="Q65" s="15"/>
      <c r="R65" s="60">
        <f>AVERAGE(E65:P65)</f>
        <v>56.666666666666664</v>
      </c>
      <c r="S65" s="61" t="s">
        <v>43</v>
      </c>
    </row>
    <row r="66" spans="1:19" ht="11.1" customHeight="1" x14ac:dyDescent="0.25">
      <c r="A66" s="59"/>
      <c r="B66" s="229"/>
      <c r="C66" s="230"/>
      <c r="D66" s="56" t="s">
        <v>44</v>
      </c>
      <c r="E66" s="62" t="s">
        <v>121</v>
      </c>
      <c r="F66" s="62" t="s">
        <v>392</v>
      </c>
      <c r="G66" s="62" t="s">
        <v>177</v>
      </c>
      <c r="H66" s="62" t="s">
        <v>170</v>
      </c>
      <c r="I66" s="62" t="s">
        <v>83</v>
      </c>
      <c r="J66" s="63" t="s">
        <v>83</v>
      </c>
      <c r="K66" s="63" t="s">
        <v>83</v>
      </c>
      <c r="L66" s="63" t="s">
        <v>83</v>
      </c>
      <c r="M66" s="63" t="s">
        <v>83</v>
      </c>
      <c r="N66" s="63" t="s">
        <v>83</v>
      </c>
      <c r="O66" s="63" t="s">
        <v>177</v>
      </c>
      <c r="P66" s="62" t="s">
        <v>149</v>
      </c>
      <c r="Q66" s="64"/>
      <c r="R66" s="60">
        <f>AVERAGE(E65:J65)</f>
        <v>50</v>
      </c>
      <c r="S66" s="61" t="s">
        <v>46</v>
      </c>
    </row>
    <row r="67" spans="1:19" ht="11.1" customHeight="1" x14ac:dyDescent="0.25">
      <c r="A67" s="59"/>
      <c r="B67" s="15"/>
      <c r="C67" s="15"/>
      <c r="D67" s="15"/>
      <c r="E67" s="15"/>
      <c r="F67" s="15"/>
      <c r="G67" s="161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1.1" customHeight="1" x14ac:dyDescent="0.25">
      <c r="A68" s="55"/>
      <c r="B68" s="225" t="s">
        <v>128</v>
      </c>
      <c r="C68" s="226"/>
      <c r="D68" s="56" t="s">
        <v>28</v>
      </c>
      <c r="E68" s="57" t="s">
        <v>124</v>
      </c>
      <c r="F68" s="57" t="s">
        <v>125</v>
      </c>
      <c r="G68" s="57" t="s">
        <v>126</v>
      </c>
      <c r="H68" s="57" t="s">
        <v>127</v>
      </c>
      <c r="I68" s="57" t="s">
        <v>129</v>
      </c>
      <c r="J68" s="57" t="s">
        <v>130</v>
      </c>
      <c r="K68" s="57" t="s">
        <v>131</v>
      </c>
      <c r="L68" s="57" t="s">
        <v>132</v>
      </c>
      <c r="M68" s="57" t="s">
        <v>133</v>
      </c>
      <c r="N68" s="57" t="s">
        <v>134</v>
      </c>
      <c r="O68" s="57" t="s">
        <v>135</v>
      </c>
      <c r="P68" s="57" t="s">
        <v>136</v>
      </c>
      <c r="Q68" s="15"/>
      <c r="R68" s="57" t="s">
        <v>41</v>
      </c>
      <c r="S68" s="58"/>
    </row>
    <row r="69" spans="1:19" ht="11.1" customHeight="1" x14ac:dyDescent="0.25">
      <c r="A69" s="59"/>
      <c r="B69" s="227"/>
      <c r="C69" s="228"/>
      <c r="D69" s="56" t="s">
        <v>42</v>
      </c>
      <c r="E69" s="60"/>
      <c r="F69" s="60"/>
      <c r="G69" s="60">
        <v>40</v>
      </c>
      <c r="H69" s="60">
        <v>25</v>
      </c>
      <c r="I69" s="60">
        <v>30</v>
      </c>
      <c r="J69" s="60">
        <v>50</v>
      </c>
      <c r="K69" s="60">
        <v>40</v>
      </c>
      <c r="L69" s="60">
        <v>50</v>
      </c>
      <c r="M69" s="60">
        <v>50</v>
      </c>
      <c r="N69" s="60">
        <v>50</v>
      </c>
      <c r="O69" s="60">
        <v>70</v>
      </c>
      <c r="P69" s="60">
        <v>65</v>
      </c>
      <c r="Q69" s="15"/>
      <c r="R69" s="60">
        <f>AVERAGE(E69:P69)</f>
        <v>47</v>
      </c>
      <c r="S69" s="61" t="s">
        <v>43</v>
      </c>
    </row>
    <row r="70" spans="1:19" ht="11.1" customHeight="1" x14ac:dyDescent="0.25">
      <c r="A70" s="59"/>
      <c r="B70" s="229"/>
      <c r="C70" s="230"/>
      <c r="D70" s="56" t="s">
        <v>44</v>
      </c>
      <c r="E70" s="62" t="s">
        <v>45</v>
      </c>
      <c r="F70" s="62" t="s">
        <v>45</v>
      </c>
      <c r="G70" s="62" t="s">
        <v>83</v>
      </c>
      <c r="H70" s="62" t="s">
        <v>83</v>
      </c>
      <c r="I70" s="63" t="s">
        <v>171</v>
      </c>
      <c r="J70" s="63" t="s">
        <v>83</v>
      </c>
      <c r="K70" s="62" t="s">
        <v>83</v>
      </c>
      <c r="L70" s="62" t="s">
        <v>83</v>
      </c>
      <c r="M70" s="62" t="s">
        <v>83</v>
      </c>
      <c r="N70" s="63" t="s">
        <v>83</v>
      </c>
      <c r="O70" s="63" t="s">
        <v>121</v>
      </c>
      <c r="P70" s="63" t="s">
        <v>121</v>
      </c>
      <c r="Q70" s="64"/>
      <c r="R70" s="60">
        <f>AVERAGE(E69:J69)</f>
        <v>36.25</v>
      </c>
      <c r="S70" s="61" t="s">
        <v>46</v>
      </c>
    </row>
    <row r="71" spans="1:19" ht="11.1" customHeight="1" x14ac:dyDescent="0.25">
      <c r="A71" s="59"/>
      <c r="B71" s="15"/>
      <c r="C71" s="15"/>
      <c r="D71" s="15"/>
      <c r="E71" s="15"/>
      <c r="F71" s="15"/>
      <c r="G71" s="161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1.1" customHeight="1" x14ac:dyDescent="0.25">
      <c r="A72" s="55"/>
      <c r="B72" s="225" t="s">
        <v>295</v>
      </c>
      <c r="C72" s="226"/>
      <c r="D72" s="56" t="s">
        <v>28</v>
      </c>
      <c r="E72" s="57" t="s">
        <v>296</v>
      </c>
      <c r="F72" s="57" t="s">
        <v>297</v>
      </c>
      <c r="G72" s="57" t="s">
        <v>298</v>
      </c>
      <c r="H72" s="57" t="s">
        <v>299</v>
      </c>
      <c r="I72" s="57" t="s">
        <v>300</v>
      </c>
      <c r="J72" s="57" t="s">
        <v>301</v>
      </c>
      <c r="K72" s="57" t="s">
        <v>302</v>
      </c>
      <c r="L72" s="57" t="s">
        <v>303</v>
      </c>
      <c r="M72" s="57" t="s">
        <v>304</v>
      </c>
      <c r="N72" s="57" t="s">
        <v>305</v>
      </c>
      <c r="O72" s="57" t="s">
        <v>306</v>
      </c>
      <c r="P72" s="57" t="s">
        <v>307</v>
      </c>
      <c r="Q72" s="15"/>
      <c r="R72" s="150" t="s">
        <v>41</v>
      </c>
      <c r="S72" s="58"/>
    </row>
    <row r="73" spans="1:19" ht="11.1" customHeight="1" x14ac:dyDescent="0.25">
      <c r="A73" s="59"/>
      <c r="B73" s="227"/>
      <c r="C73" s="228"/>
      <c r="D73" s="56" t="s">
        <v>42</v>
      </c>
      <c r="E73" s="60">
        <v>40</v>
      </c>
      <c r="F73" s="60">
        <v>60</v>
      </c>
      <c r="G73" s="60">
        <v>30</v>
      </c>
      <c r="H73" s="60">
        <v>50</v>
      </c>
      <c r="I73" s="60">
        <v>60</v>
      </c>
      <c r="J73" s="60">
        <v>50</v>
      </c>
      <c r="K73" s="60">
        <v>40</v>
      </c>
      <c r="L73" s="60">
        <v>50</v>
      </c>
      <c r="M73" s="60">
        <v>60</v>
      </c>
      <c r="N73" s="60">
        <v>55</v>
      </c>
      <c r="O73" s="60">
        <v>100</v>
      </c>
      <c r="P73" s="60">
        <v>60</v>
      </c>
      <c r="Q73" s="15"/>
      <c r="R73" s="60">
        <f>AVERAGE(E73:P73)</f>
        <v>54.583333333333336</v>
      </c>
      <c r="S73" s="61" t="s">
        <v>43</v>
      </c>
    </row>
    <row r="74" spans="1:19" ht="11.1" customHeight="1" x14ac:dyDescent="0.25">
      <c r="A74" s="59"/>
      <c r="B74" s="229"/>
      <c r="C74" s="230"/>
      <c r="D74" s="56" t="s">
        <v>44</v>
      </c>
      <c r="E74" s="62" t="s">
        <v>83</v>
      </c>
      <c r="F74" s="62" t="s">
        <v>177</v>
      </c>
      <c r="G74" s="62" t="s">
        <v>83</v>
      </c>
      <c r="H74" s="62" t="s">
        <v>121</v>
      </c>
      <c r="I74" s="62" t="s">
        <v>83</v>
      </c>
      <c r="J74" s="63" t="s">
        <v>83</v>
      </c>
      <c r="K74" s="63" t="s">
        <v>83</v>
      </c>
      <c r="L74" s="63" t="s">
        <v>83</v>
      </c>
      <c r="M74" s="63" t="s">
        <v>83</v>
      </c>
      <c r="N74" s="63" t="s">
        <v>83</v>
      </c>
      <c r="O74" s="63" t="s">
        <v>121</v>
      </c>
      <c r="P74" s="62" t="s">
        <v>121</v>
      </c>
      <c r="Q74" s="64"/>
      <c r="R74" s="60">
        <f>AVERAGE(E73:J73)</f>
        <v>48.333333333333336</v>
      </c>
      <c r="S74" s="61" t="s">
        <v>46</v>
      </c>
    </row>
    <row r="75" spans="1:19" s="179" customFormat="1" ht="11.1" customHeight="1" x14ac:dyDescent="0.25">
      <c r="A75" s="59"/>
      <c r="B75" s="15"/>
      <c r="C75" s="15"/>
      <c r="D75" s="15"/>
      <c r="E75" s="15"/>
      <c r="F75" s="15"/>
      <c r="G75" s="161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79" customFormat="1" ht="11.1" customHeight="1" x14ac:dyDescent="0.25">
      <c r="A76" s="59"/>
      <c r="B76" s="231" t="s">
        <v>408</v>
      </c>
      <c r="C76" s="231"/>
      <c r="D76" s="56" t="s">
        <v>28</v>
      </c>
      <c r="E76" s="57" t="s">
        <v>411</v>
      </c>
      <c r="F76" s="57" t="s">
        <v>412</v>
      </c>
      <c r="G76" s="57" t="s">
        <v>413</v>
      </c>
      <c r="H76" s="57" t="s">
        <v>414</v>
      </c>
      <c r="I76" s="57" t="s">
        <v>415</v>
      </c>
      <c r="J76" s="57" t="s">
        <v>416</v>
      </c>
      <c r="K76" s="57" t="s">
        <v>417</v>
      </c>
      <c r="L76" s="57" t="s">
        <v>418</v>
      </c>
      <c r="M76" s="57" t="s">
        <v>419</v>
      </c>
      <c r="N76" s="57" t="s">
        <v>420</v>
      </c>
      <c r="O76" s="57" t="s">
        <v>421</v>
      </c>
      <c r="P76" s="57" t="s">
        <v>422</v>
      </c>
      <c r="Q76" s="15"/>
      <c r="R76" s="150" t="s">
        <v>41</v>
      </c>
      <c r="S76" s="58"/>
    </row>
    <row r="77" spans="1:19" s="179" customFormat="1" ht="11.1" customHeight="1" x14ac:dyDescent="0.25">
      <c r="A77" s="59"/>
      <c r="B77" s="231"/>
      <c r="C77" s="231"/>
      <c r="D77" s="56" t="s">
        <v>42</v>
      </c>
      <c r="E77" s="60">
        <v>30</v>
      </c>
      <c r="F77" s="60"/>
      <c r="G77" s="60">
        <v>100</v>
      </c>
      <c r="H77" s="60">
        <v>50</v>
      </c>
      <c r="I77" s="60">
        <v>40</v>
      </c>
      <c r="J77" s="60">
        <v>50</v>
      </c>
      <c r="K77" s="60">
        <v>30</v>
      </c>
      <c r="L77" s="60">
        <v>45</v>
      </c>
      <c r="M77" s="60">
        <v>90</v>
      </c>
      <c r="N77" s="60"/>
      <c r="O77" s="60"/>
      <c r="P77" s="60"/>
      <c r="Q77" s="15"/>
      <c r="R77" s="60">
        <f>AVERAGE(E77:P77)</f>
        <v>54.375</v>
      </c>
      <c r="S77" s="61" t="s">
        <v>43</v>
      </c>
    </row>
    <row r="78" spans="1:19" s="179" customFormat="1" ht="11.1" customHeight="1" x14ac:dyDescent="0.25">
      <c r="A78" s="59"/>
      <c r="B78" s="231"/>
      <c r="C78" s="231"/>
      <c r="D78" s="56" t="s">
        <v>44</v>
      </c>
      <c r="E78" s="62" t="s">
        <v>83</v>
      </c>
      <c r="F78" s="62" t="s">
        <v>45</v>
      </c>
      <c r="G78" s="62" t="s">
        <v>121</v>
      </c>
      <c r="H78" s="62" t="s">
        <v>121</v>
      </c>
      <c r="I78" s="62" t="s">
        <v>83</v>
      </c>
      <c r="J78" s="63" t="s">
        <v>83</v>
      </c>
      <c r="K78" s="62" t="s">
        <v>83</v>
      </c>
      <c r="L78" s="62" t="s">
        <v>83</v>
      </c>
      <c r="M78" s="62" t="s">
        <v>121</v>
      </c>
      <c r="N78" s="62" t="s">
        <v>112</v>
      </c>
      <c r="O78" s="62" t="s">
        <v>112</v>
      </c>
      <c r="P78" s="62" t="s">
        <v>112</v>
      </c>
      <c r="Q78" s="64"/>
      <c r="R78" s="60">
        <f>AVERAGE(E77:J77)</f>
        <v>54</v>
      </c>
      <c r="S78" s="61" t="s">
        <v>46</v>
      </c>
    </row>
    <row r="79" spans="1:19" s="185" customFormat="1" ht="11.1" customHeight="1" x14ac:dyDescent="0.25">
      <c r="A79" s="59"/>
      <c r="B79" s="184"/>
      <c r="C79" s="184"/>
      <c r="D79" s="59"/>
      <c r="E79" s="82"/>
      <c r="F79" s="82"/>
      <c r="G79" s="82"/>
      <c r="H79" s="82"/>
      <c r="I79" s="82"/>
      <c r="J79" s="83"/>
      <c r="K79" s="82"/>
      <c r="L79" s="82"/>
      <c r="M79" s="82"/>
      <c r="N79" s="82"/>
      <c r="O79" s="82"/>
      <c r="P79" s="82"/>
      <c r="Q79" s="81"/>
      <c r="R79" s="65"/>
      <c r="S79" s="85"/>
    </row>
    <row r="80" spans="1:19" s="183" customFormat="1" ht="11.1" customHeight="1" x14ac:dyDescent="0.25">
      <c r="A80" s="59"/>
      <c r="B80" s="231" t="s">
        <v>446</v>
      </c>
      <c r="C80" s="231"/>
      <c r="D80" s="56" t="s">
        <v>28</v>
      </c>
      <c r="E80" s="57" t="s">
        <v>434</v>
      </c>
      <c r="F80" s="57" t="s">
        <v>435</v>
      </c>
      <c r="G80" s="57" t="s">
        <v>436</v>
      </c>
      <c r="H80" s="57" t="s">
        <v>437</v>
      </c>
      <c r="I80" s="57" t="s">
        <v>438</v>
      </c>
      <c r="J80" s="57" t="s">
        <v>439</v>
      </c>
      <c r="K80" s="57" t="s">
        <v>440</v>
      </c>
      <c r="L80" s="57" t="s">
        <v>441</v>
      </c>
      <c r="M80" s="57" t="s">
        <v>442</v>
      </c>
      <c r="N80" s="57" t="s">
        <v>443</v>
      </c>
      <c r="O80" s="57" t="s">
        <v>444</v>
      </c>
      <c r="P80" s="57" t="s">
        <v>445</v>
      </c>
      <c r="Q80" s="15"/>
      <c r="R80" s="150" t="s">
        <v>41</v>
      </c>
      <c r="S80" s="58"/>
    </row>
    <row r="81" spans="1:19" s="183" customFormat="1" ht="11.1" customHeight="1" x14ac:dyDescent="0.25">
      <c r="A81" s="59"/>
      <c r="B81" s="231"/>
      <c r="C81" s="231"/>
      <c r="D81" s="56" t="s">
        <v>42</v>
      </c>
      <c r="E81" s="60"/>
      <c r="F81" s="60"/>
      <c r="G81" s="60"/>
      <c r="H81" s="60"/>
      <c r="I81" s="60">
        <v>55</v>
      </c>
      <c r="J81" s="60">
        <v>150</v>
      </c>
      <c r="K81" s="60">
        <v>155</v>
      </c>
      <c r="L81" s="60">
        <v>50</v>
      </c>
      <c r="M81" s="60">
        <v>60</v>
      </c>
      <c r="N81" s="60">
        <v>50</v>
      </c>
      <c r="O81" s="60">
        <v>120</v>
      </c>
      <c r="P81" s="60">
        <v>50</v>
      </c>
      <c r="Q81" s="15"/>
      <c r="R81" s="60">
        <f>AVERAGE(E81:P81)</f>
        <v>86.25</v>
      </c>
      <c r="S81" s="61" t="s">
        <v>43</v>
      </c>
    </row>
    <row r="82" spans="1:19" s="183" customFormat="1" ht="11.1" customHeight="1" x14ac:dyDescent="0.25">
      <c r="A82" s="59"/>
      <c r="B82" s="231"/>
      <c r="C82" s="231"/>
      <c r="D82" s="56" t="s">
        <v>44</v>
      </c>
      <c r="E82" s="62" t="s">
        <v>112</v>
      </c>
      <c r="F82" s="62" t="s">
        <v>112</v>
      </c>
      <c r="G82" s="62" t="s">
        <v>459</v>
      </c>
      <c r="H82" s="62" t="s">
        <v>112</v>
      </c>
      <c r="I82" s="62" t="s">
        <v>83</v>
      </c>
      <c r="J82" s="63" t="s">
        <v>121</v>
      </c>
      <c r="K82" s="62" t="s">
        <v>121</v>
      </c>
      <c r="L82" s="62" t="s">
        <v>83</v>
      </c>
      <c r="M82" s="62" t="s">
        <v>83</v>
      </c>
      <c r="N82" s="62" t="s">
        <v>121</v>
      </c>
      <c r="O82" s="62" t="s">
        <v>121</v>
      </c>
      <c r="P82" s="62" t="s">
        <v>121</v>
      </c>
      <c r="Q82" s="64"/>
      <c r="R82" s="60">
        <f>AVERAGE(E81:J81)</f>
        <v>102.5</v>
      </c>
      <c r="S82" s="61" t="s">
        <v>46</v>
      </c>
    </row>
    <row r="83" spans="1:19" s="185" customFormat="1" ht="11.1" customHeight="1" x14ac:dyDescent="0.25">
      <c r="A83" s="59"/>
      <c r="B83" s="189"/>
      <c r="C83" s="189"/>
      <c r="D83" s="59"/>
      <c r="E83" s="82"/>
      <c r="F83" s="82"/>
      <c r="G83" s="82"/>
      <c r="H83" s="82"/>
      <c r="I83" s="82"/>
      <c r="J83" s="83"/>
      <c r="K83" s="82"/>
      <c r="L83" s="82"/>
      <c r="M83" s="82"/>
      <c r="N83" s="82"/>
      <c r="O83" s="82"/>
      <c r="P83" s="82"/>
      <c r="Q83" s="81"/>
      <c r="R83" s="65"/>
      <c r="S83" s="85"/>
    </row>
    <row r="84" spans="1:19" s="188" customFormat="1" ht="11.1" customHeight="1" x14ac:dyDescent="0.25">
      <c r="A84" s="59"/>
      <c r="B84" s="231" t="s">
        <v>465</v>
      </c>
      <c r="C84" s="231"/>
      <c r="D84" s="56" t="s">
        <v>28</v>
      </c>
      <c r="E84" s="57" t="s">
        <v>466</v>
      </c>
      <c r="F84" s="57" t="s">
        <v>467</v>
      </c>
      <c r="G84" s="57" t="s">
        <v>468</v>
      </c>
      <c r="H84" s="57" t="s">
        <v>469</v>
      </c>
      <c r="I84" s="57" t="s">
        <v>470</v>
      </c>
      <c r="J84" s="57" t="s">
        <v>471</v>
      </c>
      <c r="K84" s="57" t="s">
        <v>472</v>
      </c>
      <c r="L84" s="57" t="s">
        <v>473</v>
      </c>
      <c r="M84" s="57" t="s">
        <v>474</v>
      </c>
      <c r="N84" s="57" t="s">
        <v>475</v>
      </c>
      <c r="O84" s="57" t="s">
        <v>476</v>
      </c>
      <c r="P84" s="57" t="s">
        <v>477</v>
      </c>
      <c r="Q84" s="15"/>
      <c r="R84" s="150" t="s">
        <v>41</v>
      </c>
      <c r="S84" s="58"/>
    </row>
    <row r="85" spans="1:19" s="188" customFormat="1" ht="11.1" customHeight="1" x14ac:dyDescent="0.25">
      <c r="A85" s="59"/>
      <c r="B85" s="231"/>
      <c r="C85" s="231"/>
      <c r="D85" s="56" t="s">
        <v>42</v>
      </c>
      <c r="E85" s="60"/>
      <c r="F85" s="60">
        <v>50</v>
      </c>
      <c r="G85" s="60">
        <v>60</v>
      </c>
      <c r="H85" s="60">
        <v>60</v>
      </c>
      <c r="I85" s="60">
        <v>70</v>
      </c>
      <c r="J85" s="60">
        <v>60</v>
      </c>
      <c r="K85" s="60">
        <v>80</v>
      </c>
      <c r="L85" s="60">
        <v>50</v>
      </c>
      <c r="M85" s="60">
        <v>40</v>
      </c>
      <c r="N85" s="60">
        <v>50</v>
      </c>
      <c r="O85" s="60">
        <v>60</v>
      </c>
      <c r="P85" s="60">
        <v>60</v>
      </c>
      <c r="Q85" s="15"/>
      <c r="R85" s="60">
        <f>AVERAGE(E85:P85)</f>
        <v>58.18181818181818</v>
      </c>
      <c r="S85" s="61" t="s">
        <v>43</v>
      </c>
    </row>
    <row r="86" spans="1:19" s="188" customFormat="1" ht="11.1" customHeight="1" x14ac:dyDescent="0.25">
      <c r="A86" s="59"/>
      <c r="B86" s="231"/>
      <c r="C86" s="231"/>
      <c r="D86" s="56" t="s">
        <v>44</v>
      </c>
      <c r="E86" s="62" t="s">
        <v>45</v>
      </c>
      <c r="F86" s="62" t="s">
        <v>83</v>
      </c>
      <c r="G86" s="62" t="s">
        <v>121</v>
      </c>
      <c r="H86" s="62" t="s">
        <v>121</v>
      </c>
      <c r="I86" s="62" t="s">
        <v>83</v>
      </c>
      <c r="J86" s="63" t="s">
        <v>98</v>
      </c>
      <c r="K86" s="62" t="s">
        <v>121</v>
      </c>
      <c r="L86" s="62" t="s">
        <v>83</v>
      </c>
      <c r="M86" s="62" t="s">
        <v>83</v>
      </c>
      <c r="N86" s="62" t="s">
        <v>83</v>
      </c>
      <c r="O86" s="62" t="s">
        <v>83</v>
      </c>
      <c r="P86" s="62" t="s">
        <v>83</v>
      </c>
      <c r="Q86" s="64"/>
      <c r="R86" s="60">
        <f>AVERAGE(E85:J85)</f>
        <v>60</v>
      </c>
      <c r="S86" s="61" t="s">
        <v>46</v>
      </c>
    </row>
    <row r="87" spans="1:19" s="185" customFormat="1" ht="11.1" customHeight="1" x14ac:dyDescent="0.25">
      <c r="A87" s="59"/>
      <c r="B87" s="184"/>
      <c r="C87" s="184"/>
      <c r="D87" s="59"/>
      <c r="E87" s="82"/>
      <c r="F87" s="82"/>
      <c r="G87" s="82"/>
      <c r="H87" s="82"/>
      <c r="I87" s="82"/>
      <c r="J87" s="83"/>
      <c r="K87" s="82"/>
      <c r="L87" s="82"/>
      <c r="M87" s="82"/>
      <c r="N87" s="82"/>
      <c r="O87" s="82"/>
      <c r="P87" s="82"/>
      <c r="Q87" s="81"/>
      <c r="R87" s="65"/>
      <c r="S87" s="85"/>
    </row>
    <row r="89" spans="1:19" ht="20.100000000000001" customHeight="1" x14ac:dyDescent="0.25">
      <c r="A89" s="198" t="s">
        <v>271</v>
      </c>
      <c r="B89" s="198"/>
      <c r="C89" s="198"/>
      <c r="D89" s="198"/>
    </row>
    <row r="90" spans="1:19" ht="15" customHeight="1" x14ac:dyDescent="0.25">
      <c r="A90" s="215" t="s">
        <v>351</v>
      </c>
      <c r="B90" s="215"/>
      <c r="D90" s="14" t="s">
        <v>26</v>
      </c>
    </row>
    <row r="92" spans="1:19" ht="11.1" customHeight="1" x14ac:dyDescent="0.25">
      <c r="B92" s="225" t="s">
        <v>116</v>
      </c>
      <c r="C92" s="226"/>
      <c r="D92" s="56" t="s">
        <v>28</v>
      </c>
      <c r="E92" s="57" t="s">
        <v>29</v>
      </c>
      <c r="F92" s="57" t="s">
        <v>30</v>
      </c>
      <c r="G92" s="57" t="s">
        <v>31</v>
      </c>
      <c r="H92" s="57" t="s">
        <v>32</v>
      </c>
      <c r="I92" s="57" t="s">
        <v>33</v>
      </c>
      <c r="J92" s="57" t="s">
        <v>34</v>
      </c>
      <c r="K92" s="57" t="s">
        <v>35</v>
      </c>
      <c r="L92" s="57" t="s">
        <v>36</v>
      </c>
      <c r="M92" s="57" t="s">
        <v>37</v>
      </c>
      <c r="N92" s="57" t="s">
        <v>38</v>
      </c>
      <c r="O92" s="57" t="s">
        <v>39</v>
      </c>
      <c r="P92" s="57" t="s">
        <v>40</v>
      </c>
      <c r="Q92" s="15"/>
      <c r="R92" s="57" t="s">
        <v>41</v>
      </c>
      <c r="S92" s="58"/>
    </row>
    <row r="93" spans="1:19" ht="11.1" customHeight="1" x14ac:dyDescent="0.25">
      <c r="B93" s="227"/>
      <c r="C93" s="228"/>
      <c r="D93" s="56" t="s">
        <v>42</v>
      </c>
      <c r="E93" s="60"/>
      <c r="F93" s="60"/>
      <c r="G93" s="60" t="s">
        <v>16</v>
      </c>
      <c r="H93" s="60" t="s">
        <v>16</v>
      </c>
      <c r="I93" s="60" t="s">
        <v>16</v>
      </c>
      <c r="J93" s="60">
        <v>75</v>
      </c>
      <c r="K93" s="60">
        <v>90</v>
      </c>
      <c r="L93" s="60">
        <v>60</v>
      </c>
      <c r="M93" s="60">
        <v>80</v>
      </c>
      <c r="N93" s="60"/>
      <c r="O93" s="60"/>
      <c r="P93" s="60" t="s">
        <v>16</v>
      </c>
      <c r="Q93" s="15"/>
      <c r="R93" s="60">
        <f>AVERAGE(E93:P93)</f>
        <v>76.25</v>
      </c>
      <c r="S93" s="61" t="s">
        <v>43</v>
      </c>
    </row>
    <row r="94" spans="1:19" ht="11.1" customHeight="1" x14ac:dyDescent="0.25">
      <c r="B94" s="229"/>
      <c r="C94" s="230"/>
      <c r="D94" s="56" t="s">
        <v>44</v>
      </c>
      <c r="E94" s="62"/>
      <c r="F94" s="62"/>
      <c r="G94" s="62"/>
      <c r="H94" s="62"/>
      <c r="I94" s="62"/>
      <c r="J94" s="63"/>
      <c r="K94" s="63"/>
      <c r="L94" s="63"/>
      <c r="M94" s="63"/>
      <c r="N94" s="63" t="s">
        <v>112</v>
      </c>
      <c r="O94" s="63" t="s">
        <v>112</v>
      </c>
      <c r="P94" s="63"/>
      <c r="Q94" s="64"/>
      <c r="R94" s="60">
        <f>AVERAGE(E93:J93)</f>
        <v>75</v>
      </c>
      <c r="S94" s="61" t="s">
        <v>46</v>
      </c>
    </row>
    <row r="95" spans="1:19" ht="11.1" customHeight="1" x14ac:dyDescent="0.25">
      <c r="B95" s="59"/>
      <c r="C95" s="59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15"/>
      <c r="P95" s="15"/>
      <c r="Q95" s="15"/>
      <c r="R95" s="15"/>
      <c r="S95" s="54"/>
    </row>
    <row r="96" spans="1:19" ht="11.1" customHeight="1" x14ac:dyDescent="0.25">
      <c r="B96" s="225" t="s">
        <v>117</v>
      </c>
      <c r="C96" s="226"/>
      <c r="D96" s="56" t="s">
        <v>28</v>
      </c>
      <c r="E96" s="57" t="s">
        <v>47</v>
      </c>
      <c r="F96" s="57" t="s">
        <v>48</v>
      </c>
      <c r="G96" s="57" t="s">
        <v>49</v>
      </c>
      <c r="H96" s="57" t="s">
        <v>50</v>
      </c>
      <c r="I96" s="57" t="s">
        <v>51</v>
      </c>
      <c r="J96" s="57" t="s">
        <v>52</v>
      </c>
      <c r="K96" s="57" t="s">
        <v>53</v>
      </c>
      <c r="L96" s="57" t="s">
        <v>54</v>
      </c>
      <c r="M96" s="57" t="s">
        <v>55</v>
      </c>
      <c r="N96" s="57" t="s">
        <v>56</v>
      </c>
      <c r="O96" s="57" t="s">
        <v>57</v>
      </c>
      <c r="P96" s="57" t="s">
        <v>58</v>
      </c>
      <c r="Q96" s="15"/>
      <c r="R96" s="57" t="s">
        <v>41</v>
      </c>
      <c r="S96" s="58"/>
    </row>
    <row r="97" spans="2:19" ht="11.1" customHeight="1" x14ac:dyDescent="0.25">
      <c r="B97" s="227"/>
      <c r="C97" s="228"/>
      <c r="D97" s="56" t="s">
        <v>42</v>
      </c>
      <c r="E97" s="60"/>
      <c r="F97" s="60"/>
      <c r="G97" s="60"/>
      <c r="H97" s="60"/>
      <c r="I97" s="60"/>
      <c r="J97" s="60"/>
      <c r="K97" s="60"/>
      <c r="L97" s="60"/>
      <c r="M97" s="60">
        <v>250</v>
      </c>
      <c r="N97" s="60">
        <v>90</v>
      </c>
      <c r="O97" s="60">
        <v>70</v>
      </c>
      <c r="P97" s="60"/>
      <c r="Q97" s="15"/>
      <c r="R97" s="60">
        <f>AVERAGE(E97:P97)</f>
        <v>136.66666666666666</v>
      </c>
      <c r="S97" s="61" t="s">
        <v>43</v>
      </c>
    </row>
    <row r="98" spans="2:19" ht="11.1" customHeight="1" x14ac:dyDescent="0.25">
      <c r="B98" s="229"/>
      <c r="C98" s="230"/>
      <c r="D98" s="56" t="s">
        <v>44</v>
      </c>
      <c r="E98" s="62" t="s">
        <v>112</v>
      </c>
      <c r="F98" s="62" t="s">
        <v>112</v>
      </c>
      <c r="G98" s="62" t="s">
        <v>112</v>
      </c>
      <c r="H98" s="62" t="s">
        <v>112</v>
      </c>
      <c r="I98" s="62" t="s">
        <v>112</v>
      </c>
      <c r="J98" s="63" t="s">
        <v>112</v>
      </c>
      <c r="K98" s="63" t="s">
        <v>112</v>
      </c>
      <c r="L98" s="63" t="s">
        <v>112</v>
      </c>
      <c r="M98" s="63"/>
      <c r="N98" s="63"/>
      <c r="O98" s="63"/>
      <c r="P98" s="63" t="s">
        <v>45</v>
      </c>
      <c r="Q98" s="64"/>
      <c r="R98" s="60" t="s">
        <v>16</v>
      </c>
      <c r="S98" s="61" t="s">
        <v>46</v>
      </c>
    </row>
    <row r="99" spans="2:19" ht="11.1" customHeight="1" x14ac:dyDescent="0.25">
      <c r="B99" s="52"/>
      <c r="C99" s="15"/>
      <c r="D99" s="66"/>
      <c r="E99" s="66"/>
      <c r="F99" s="66"/>
      <c r="G99" s="61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54"/>
    </row>
    <row r="100" spans="2:19" ht="11.1" customHeight="1" x14ac:dyDescent="0.25">
      <c r="B100" s="225" t="s">
        <v>118</v>
      </c>
      <c r="C100" s="226"/>
      <c r="D100" s="56" t="s">
        <v>28</v>
      </c>
      <c r="E100" s="57" t="s">
        <v>60</v>
      </c>
      <c r="F100" s="57" t="s">
        <v>61</v>
      </c>
      <c r="G100" s="57" t="s">
        <v>62</v>
      </c>
      <c r="H100" s="57" t="s">
        <v>63</v>
      </c>
      <c r="I100" s="57" t="s">
        <v>64</v>
      </c>
      <c r="J100" s="57" t="s">
        <v>65</v>
      </c>
      <c r="K100" s="57" t="s">
        <v>66</v>
      </c>
      <c r="L100" s="57" t="s">
        <v>67</v>
      </c>
      <c r="M100" s="57" t="s">
        <v>68</v>
      </c>
      <c r="N100" s="57" t="s">
        <v>56</v>
      </c>
      <c r="O100" s="57" t="s">
        <v>69</v>
      </c>
      <c r="P100" s="57" t="s">
        <v>70</v>
      </c>
      <c r="Q100" s="15"/>
      <c r="R100" s="57" t="s">
        <v>41</v>
      </c>
      <c r="S100" s="58"/>
    </row>
    <row r="101" spans="2:19" ht="11.1" customHeight="1" x14ac:dyDescent="0.25">
      <c r="B101" s="227"/>
      <c r="C101" s="228"/>
      <c r="D101" s="56" t="s">
        <v>42</v>
      </c>
      <c r="E101" s="60"/>
      <c r="F101" s="60"/>
      <c r="G101" s="60">
        <v>70</v>
      </c>
      <c r="H101" s="60">
        <v>70</v>
      </c>
      <c r="I101" s="60">
        <v>60</v>
      </c>
      <c r="J101" s="60" t="s">
        <v>16</v>
      </c>
      <c r="K101" s="60">
        <v>80</v>
      </c>
      <c r="L101" s="60">
        <v>80</v>
      </c>
      <c r="M101" s="60">
        <v>30</v>
      </c>
      <c r="N101" s="60">
        <v>50</v>
      </c>
      <c r="O101" s="60" t="s">
        <v>16</v>
      </c>
      <c r="P101" s="60"/>
      <c r="Q101" s="15"/>
      <c r="R101" s="60">
        <f>AVERAGE(E101:P101)</f>
        <v>62.857142857142854</v>
      </c>
      <c r="S101" s="61" t="s">
        <v>43</v>
      </c>
    </row>
    <row r="102" spans="2:19" ht="11.1" customHeight="1" x14ac:dyDescent="0.25">
      <c r="B102" s="229"/>
      <c r="C102" s="230"/>
      <c r="D102" s="56" t="s">
        <v>44</v>
      </c>
      <c r="E102" s="62" t="s">
        <v>45</v>
      </c>
      <c r="F102" s="62" t="s">
        <v>45</v>
      </c>
      <c r="G102" s="62"/>
      <c r="H102" s="62"/>
      <c r="I102" s="62"/>
      <c r="J102" s="63"/>
      <c r="K102" s="63"/>
      <c r="L102" s="63"/>
      <c r="M102" s="63"/>
      <c r="N102" s="63"/>
      <c r="O102" s="63"/>
      <c r="P102" s="63" t="s">
        <v>45</v>
      </c>
      <c r="Q102" s="64"/>
      <c r="R102" s="60">
        <f>AVERAGE(E101:J101)</f>
        <v>66.666666666666671</v>
      </c>
      <c r="S102" s="61" t="s">
        <v>46</v>
      </c>
    </row>
    <row r="103" spans="2:19" ht="11.1" customHeight="1" x14ac:dyDescent="0.25">
      <c r="B103" s="55"/>
      <c r="C103" s="59"/>
      <c r="D103" s="59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59"/>
      <c r="R103" s="59"/>
      <c r="S103" s="59"/>
    </row>
    <row r="104" spans="2:19" ht="11.1" customHeight="1" x14ac:dyDescent="0.25">
      <c r="B104" s="225" t="s">
        <v>119</v>
      </c>
      <c r="C104" s="226"/>
      <c r="D104" s="56" t="s">
        <v>28</v>
      </c>
      <c r="E104" s="57" t="s">
        <v>71</v>
      </c>
      <c r="F104" s="57" t="s">
        <v>72</v>
      </c>
      <c r="G104" s="57" t="s">
        <v>73</v>
      </c>
      <c r="H104" s="57" t="s">
        <v>74</v>
      </c>
      <c r="I104" s="57" t="s">
        <v>75</v>
      </c>
      <c r="J104" s="57" t="s">
        <v>76</v>
      </c>
      <c r="K104" s="57" t="s">
        <v>77</v>
      </c>
      <c r="L104" s="57" t="s">
        <v>78</v>
      </c>
      <c r="M104" s="57" t="s">
        <v>79</v>
      </c>
      <c r="N104" s="57" t="s">
        <v>80</v>
      </c>
      <c r="O104" s="57" t="s">
        <v>81</v>
      </c>
      <c r="P104" s="57" t="s">
        <v>82</v>
      </c>
      <c r="Q104" s="15"/>
      <c r="R104" s="57" t="s">
        <v>41</v>
      </c>
      <c r="S104" s="58"/>
    </row>
    <row r="105" spans="2:19" ht="11.1" customHeight="1" x14ac:dyDescent="0.25">
      <c r="B105" s="227"/>
      <c r="C105" s="228"/>
      <c r="D105" s="56" t="s">
        <v>42</v>
      </c>
      <c r="E105" s="60">
        <v>70</v>
      </c>
      <c r="F105" s="60"/>
      <c r="G105" s="60">
        <v>50</v>
      </c>
      <c r="H105" s="60">
        <v>40</v>
      </c>
      <c r="I105" s="60">
        <v>60</v>
      </c>
      <c r="J105" s="60">
        <v>50</v>
      </c>
      <c r="K105" s="60">
        <v>40</v>
      </c>
      <c r="L105" s="60">
        <v>35</v>
      </c>
      <c r="M105" s="60">
        <v>60</v>
      </c>
      <c r="N105" s="60"/>
      <c r="O105" s="60">
        <v>170</v>
      </c>
      <c r="P105" s="60"/>
      <c r="Q105" s="15"/>
      <c r="R105" s="60">
        <f>AVERAGE(E105:P105)</f>
        <v>63.888888888888886</v>
      </c>
      <c r="S105" s="61" t="s">
        <v>43</v>
      </c>
    </row>
    <row r="106" spans="2:19" ht="11.1" customHeight="1" x14ac:dyDescent="0.25">
      <c r="B106" s="229"/>
      <c r="C106" s="230"/>
      <c r="D106" s="56" t="s">
        <v>44</v>
      </c>
      <c r="E106" s="62"/>
      <c r="F106" s="62" t="s">
        <v>45</v>
      </c>
      <c r="G106" s="62"/>
      <c r="H106" s="62"/>
      <c r="I106" s="62"/>
      <c r="J106" s="63" t="s">
        <v>83</v>
      </c>
      <c r="K106" s="63" t="s">
        <v>200</v>
      </c>
      <c r="L106" s="63" t="s">
        <v>331</v>
      </c>
      <c r="M106" s="63" t="s">
        <v>289</v>
      </c>
      <c r="N106" s="63" t="s">
        <v>59</v>
      </c>
      <c r="O106" s="63"/>
      <c r="P106" s="63"/>
      <c r="Q106" s="64"/>
      <c r="R106" s="60" t="s">
        <v>16</v>
      </c>
      <c r="S106" s="61" t="s">
        <v>46</v>
      </c>
    </row>
    <row r="107" spans="2:19" ht="11.1" customHeight="1" x14ac:dyDescent="0.25">
      <c r="B107" s="55"/>
      <c r="C107" s="59"/>
      <c r="D107" s="59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59"/>
      <c r="R107" s="59"/>
      <c r="S107" s="59"/>
    </row>
    <row r="108" spans="2:19" ht="11.1" customHeight="1" x14ac:dyDescent="0.25">
      <c r="B108" s="225" t="s">
        <v>122</v>
      </c>
      <c r="C108" s="226"/>
      <c r="D108" s="56" t="s">
        <v>28</v>
      </c>
      <c r="E108" s="57" t="s">
        <v>85</v>
      </c>
      <c r="F108" s="57" t="s">
        <v>86</v>
      </c>
      <c r="G108" s="57" t="s">
        <v>87</v>
      </c>
      <c r="H108" s="57" t="s">
        <v>88</v>
      </c>
      <c r="I108" s="57" t="s">
        <v>89</v>
      </c>
      <c r="J108" s="57" t="s">
        <v>90</v>
      </c>
      <c r="K108" s="57" t="s">
        <v>91</v>
      </c>
      <c r="L108" s="57" t="s">
        <v>92</v>
      </c>
      <c r="M108" s="57" t="s">
        <v>93</v>
      </c>
      <c r="N108" s="57" t="s">
        <v>94</v>
      </c>
      <c r="O108" s="57" t="s">
        <v>95</v>
      </c>
      <c r="P108" s="57" t="s">
        <v>96</v>
      </c>
      <c r="Q108" s="15"/>
      <c r="R108" s="57" t="s">
        <v>41</v>
      </c>
      <c r="S108" s="58"/>
    </row>
    <row r="109" spans="2:19" ht="11.1" customHeight="1" x14ac:dyDescent="0.25">
      <c r="B109" s="227"/>
      <c r="C109" s="228"/>
      <c r="D109" s="56" t="s">
        <v>42</v>
      </c>
      <c r="E109" s="60">
        <v>60</v>
      </c>
      <c r="F109" s="60" t="s">
        <v>45</v>
      </c>
      <c r="G109" s="60">
        <v>120</v>
      </c>
      <c r="H109" s="60">
        <v>30</v>
      </c>
      <c r="I109" s="60">
        <v>90</v>
      </c>
      <c r="J109" s="60">
        <v>40</v>
      </c>
      <c r="K109" s="60" t="s">
        <v>16</v>
      </c>
      <c r="L109" s="60">
        <v>60</v>
      </c>
      <c r="M109" s="60">
        <v>60</v>
      </c>
      <c r="N109" s="60">
        <v>90</v>
      </c>
      <c r="O109" s="60">
        <v>150</v>
      </c>
      <c r="P109" s="60">
        <v>20</v>
      </c>
      <c r="Q109" s="15"/>
      <c r="R109" s="60">
        <f>AVERAGE(E109:P109)</f>
        <v>72</v>
      </c>
      <c r="S109" s="61" t="s">
        <v>43</v>
      </c>
    </row>
    <row r="110" spans="2:19" ht="11.1" customHeight="1" x14ac:dyDescent="0.25">
      <c r="B110" s="229"/>
      <c r="C110" s="230"/>
      <c r="D110" s="56" t="s">
        <v>44</v>
      </c>
      <c r="E110" s="62" t="s">
        <v>83</v>
      </c>
      <c r="F110" s="62" t="s">
        <v>16</v>
      </c>
      <c r="G110" s="62" t="s">
        <v>200</v>
      </c>
      <c r="H110" s="62" t="s">
        <v>200</v>
      </c>
      <c r="I110" s="62" t="s">
        <v>121</v>
      </c>
      <c r="J110" s="63" t="s">
        <v>121</v>
      </c>
      <c r="K110" s="63" t="s">
        <v>16</v>
      </c>
      <c r="L110" s="63" t="s">
        <v>83</v>
      </c>
      <c r="M110" s="63" t="s">
        <v>83</v>
      </c>
      <c r="N110" s="63" t="s">
        <v>200</v>
      </c>
      <c r="O110" s="63" t="s">
        <v>97</v>
      </c>
      <c r="P110" s="63" t="s">
        <v>98</v>
      </c>
      <c r="Q110" s="64"/>
      <c r="R110" s="60">
        <f>AVERAGE(E109:J109)</f>
        <v>68</v>
      </c>
      <c r="S110" s="61" t="s">
        <v>46</v>
      </c>
    </row>
    <row r="111" spans="2:19" ht="11.1" customHeight="1" x14ac:dyDescent="0.25">
      <c r="B111" s="15"/>
      <c r="C111" s="15"/>
      <c r="D111" s="15"/>
      <c r="E111" s="15"/>
      <c r="F111" s="15"/>
      <c r="G111" s="161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1.1" customHeight="1" x14ac:dyDescent="0.25">
      <c r="B112" s="225" t="s">
        <v>128</v>
      </c>
      <c r="C112" s="226"/>
      <c r="D112" s="56" t="s">
        <v>28</v>
      </c>
      <c r="E112" s="57" t="s">
        <v>124</v>
      </c>
      <c r="F112" s="57" t="s">
        <v>125</v>
      </c>
      <c r="G112" s="57" t="s">
        <v>126</v>
      </c>
      <c r="H112" s="57" t="s">
        <v>127</v>
      </c>
      <c r="I112" s="57" t="s">
        <v>129</v>
      </c>
      <c r="J112" s="57" t="s">
        <v>130</v>
      </c>
      <c r="K112" s="57" t="s">
        <v>131</v>
      </c>
      <c r="L112" s="57" t="s">
        <v>132</v>
      </c>
      <c r="M112" s="57" t="s">
        <v>133</v>
      </c>
      <c r="N112" s="57" t="s">
        <v>134</v>
      </c>
      <c r="O112" s="57" t="s">
        <v>135</v>
      </c>
      <c r="P112" s="57" t="s">
        <v>136</v>
      </c>
      <c r="Q112" s="15"/>
      <c r="R112" s="57" t="s">
        <v>41</v>
      </c>
      <c r="S112" s="58"/>
    </row>
    <row r="113" spans="1:19" ht="11.1" customHeight="1" x14ac:dyDescent="0.25">
      <c r="B113" s="227"/>
      <c r="C113" s="228"/>
      <c r="D113" s="56" t="s">
        <v>42</v>
      </c>
      <c r="E113" s="60">
        <v>160</v>
      </c>
      <c r="F113" s="62">
        <v>30</v>
      </c>
      <c r="G113" s="60">
        <v>70</v>
      </c>
      <c r="H113" s="60">
        <v>80</v>
      </c>
      <c r="I113" s="60" t="s">
        <v>16</v>
      </c>
      <c r="J113" s="60" t="s">
        <v>16</v>
      </c>
      <c r="K113" s="60" t="s">
        <v>16</v>
      </c>
      <c r="L113" s="60">
        <v>50</v>
      </c>
      <c r="M113" s="60">
        <v>60</v>
      </c>
      <c r="N113" s="60">
        <v>110</v>
      </c>
      <c r="O113" s="60" t="s">
        <v>16</v>
      </c>
      <c r="P113" s="60">
        <v>60</v>
      </c>
      <c r="Q113" s="15"/>
      <c r="R113" s="60">
        <f>AVERAGE(E113:P113)</f>
        <v>77.5</v>
      </c>
      <c r="S113" s="61" t="s">
        <v>43</v>
      </c>
    </row>
    <row r="114" spans="1:19" ht="11.1" customHeight="1" x14ac:dyDescent="0.25">
      <c r="B114" s="229"/>
      <c r="C114" s="230"/>
      <c r="D114" s="56" t="s">
        <v>44</v>
      </c>
      <c r="E114" s="62" t="s">
        <v>97</v>
      </c>
      <c r="F114" s="62" t="s">
        <v>98</v>
      </c>
      <c r="G114" s="62" t="s">
        <v>98</v>
      </c>
      <c r="H114" s="62" t="s">
        <v>97</v>
      </c>
      <c r="I114" s="63" t="s">
        <v>16</v>
      </c>
      <c r="J114" s="63" t="s">
        <v>16</v>
      </c>
      <c r="K114" s="62" t="s">
        <v>16</v>
      </c>
      <c r="L114" s="62" t="s">
        <v>98</v>
      </c>
      <c r="M114" s="62" t="s">
        <v>97</v>
      </c>
      <c r="N114" s="63" t="s">
        <v>97</v>
      </c>
      <c r="O114" s="63" t="s">
        <v>16</v>
      </c>
      <c r="P114" s="63" t="s">
        <v>98</v>
      </c>
      <c r="Q114" s="64"/>
      <c r="R114" s="60">
        <f>AVERAGE(E113:J113)</f>
        <v>85</v>
      </c>
      <c r="S114" s="61" t="s">
        <v>46</v>
      </c>
    </row>
    <row r="115" spans="1:19" ht="11.1" customHeight="1" x14ac:dyDescent="0.25">
      <c r="B115" s="15"/>
      <c r="C115" s="15"/>
      <c r="D115" s="15"/>
      <c r="E115" s="15"/>
      <c r="F115" s="15"/>
      <c r="G115" s="161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1.1" customHeight="1" x14ac:dyDescent="0.25">
      <c r="B116" s="225" t="s">
        <v>295</v>
      </c>
      <c r="C116" s="226"/>
      <c r="D116" s="56" t="s">
        <v>28</v>
      </c>
      <c r="E116" s="57" t="s">
        <v>296</v>
      </c>
      <c r="F116" s="57" t="s">
        <v>297</v>
      </c>
      <c r="G116" s="57" t="s">
        <v>298</v>
      </c>
      <c r="H116" s="57" t="s">
        <v>299</v>
      </c>
      <c r="I116" s="57" t="s">
        <v>300</v>
      </c>
      <c r="J116" s="57" t="s">
        <v>301</v>
      </c>
      <c r="K116" s="57" t="s">
        <v>302</v>
      </c>
      <c r="L116" s="57" t="s">
        <v>303</v>
      </c>
      <c r="M116" s="57" t="s">
        <v>304</v>
      </c>
      <c r="N116" s="57" t="s">
        <v>305</v>
      </c>
      <c r="O116" s="57" t="s">
        <v>306</v>
      </c>
      <c r="P116" s="57" t="s">
        <v>307</v>
      </c>
      <c r="Q116" s="15"/>
      <c r="R116" s="150" t="s">
        <v>41</v>
      </c>
      <c r="S116" s="58"/>
    </row>
    <row r="117" spans="1:19" ht="11.1" customHeight="1" x14ac:dyDescent="0.25">
      <c r="B117" s="227"/>
      <c r="C117" s="228"/>
      <c r="D117" s="56" t="s">
        <v>42</v>
      </c>
      <c r="E117" s="60">
        <v>37</v>
      </c>
      <c r="F117" s="60">
        <v>130</v>
      </c>
      <c r="G117" s="60">
        <v>110</v>
      </c>
      <c r="H117" s="60">
        <v>140</v>
      </c>
      <c r="I117" s="60">
        <v>86</v>
      </c>
      <c r="J117" s="60">
        <v>64</v>
      </c>
      <c r="K117" s="60">
        <v>73</v>
      </c>
      <c r="L117" s="60">
        <v>50</v>
      </c>
      <c r="M117" s="60">
        <v>40</v>
      </c>
      <c r="N117" s="60">
        <v>50</v>
      </c>
      <c r="O117" s="60">
        <v>130</v>
      </c>
      <c r="P117" s="60">
        <v>170</v>
      </c>
      <c r="Q117" s="15"/>
      <c r="R117" s="60">
        <f>AVERAGE(E117:P117)</f>
        <v>90</v>
      </c>
      <c r="S117" s="61" t="s">
        <v>43</v>
      </c>
    </row>
    <row r="118" spans="1:19" ht="11.1" customHeight="1" x14ac:dyDescent="0.25">
      <c r="B118" s="229"/>
      <c r="C118" s="230"/>
      <c r="D118" s="56" t="s">
        <v>44</v>
      </c>
      <c r="E118" s="62" t="s">
        <v>98</v>
      </c>
      <c r="F118" s="62" t="s">
        <v>97</v>
      </c>
      <c r="G118" s="62" t="s">
        <v>97</v>
      </c>
      <c r="H118" s="62" t="s">
        <v>97</v>
      </c>
      <c r="I118" s="62" t="s">
        <v>97</v>
      </c>
      <c r="J118" s="63" t="s">
        <v>98</v>
      </c>
      <c r="K118" s="62" t="s">
        <v>98</v>
      </c>
      <c r="L118" s="62" t="s">
        <v>98</v>
      </c>
      <c r="M118" s="62" t="s">
        <v>121</v>
      </c>
      <c r="N118" s="62" t="s">
        <v>98</v>
      </c>
      <c r="O118" s="62" t="s">
        <v>97</v>
      </c>
      <c r="P118" s="62" t="s">
        <v>97</v>
      </c>
      <c r="Q118" s="64"/>
      <c r="R118" s="60">
        <f>AVERAGE(E117:J117)</f>
        <v>94.5</v>
      </c>
      <c r="S118" s="61" t="s">
        <v>46</v>
      </c>
    </row>
    <row r="119" spans="1:19" s="179" customFormat="1" ht="11.1" customHeight="1" x14ac:dyDescent="0.25">
      <c r="A119" s="59"/>
      <c r="B119" s="15"/>
      <c r="C119" s="15"/>
      <c r="D119" s="15"/>
      <c r="E119" s="15"/>
      <c r="F119" s="15"/>
      <c r="G119" s="161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s="179" customFormat="1" ht="11.1" customHeight="1" x14ac:dyDescent="0.25">
      <c r="A120" s="59"/>
      <c r="B120" s="231" t="s">
        <v>408</v>
      </c>
      <c r="C120" s="231"/>
      <c r="D120" s="56" t="s">
        <v>28</v>
      </c>
      <c r="E120" s="57" t="s">
        <v>411</v>
      </c>
      <c r="F120" s="57" t="s">
        <v>412</v>
      </c>
      <c r="G120" s="57" t="s">
        <v>413</v>
      </c>
      <c r="H120" s="57" t="s">
        <v>414</v>
      </c>
      <c r="I120" s="57" t="s">
        <v>415</v>
      </c>
      <c r="J120" s="57" t="s">
        <v>416</v>
      </c>
      <c r="K120" s="57" t="s">
        <v>417</v>
      </c>
      <c r="L120" s="57" t="s">
        <v>418</v>
      </c>
      <c r="M120" s="57" t="s">
        <v>419</v>
      </c>
      <c r="N120" s="57" t="s">
        <v>420</v>
      </c>
      <c r="O120" s="57" t="s">
        <v>421</v>
      </c>
      <c r="P120" s="57" t="s">
        <v>422</v>
      </c>
      <c r="Q120" s="15"/>
      <c r="R120" s="150" t="s">
        <v>41</v>
      </c>
      <c r="S120" s="58"/>
    </row>
    <row r="121" spans="1:19" s="179" customFormat="1" ht="11.1" customHeight="1" x14ac:dyDescent="0.25">
      <c r="A121" s="59"/>
      <c r="B121" s="231"/>
      <c r="C121" s="231"/>
      <c r="D121" s="56" t="s">
        <v>42</v>
      </c>
      <c r="E121" s="60">
        <v>80</v>
      </c>
      <c r="F121" s="60">
        <v>110</v>
      </c>
      <c r="G121" s="60">
        <v>140</v>
      </c>
      <c r="H121" s="60">
        <v>140</v>
      </c>
      <c r="I121" s="60">
        <v>110</v>
      </c>
      <c r="J121" s="60">
        <v>175</v>
      </c>
      <c r="K121" s="60">
        <v>90</v>
      </c>
      <c r="L121" s="60">
        <v>55</v>
      </c>
      <c r="M121" s="60">
        <v>65</v>
      </c>
      <c r="N121" s="60">
        <v>110</v>
      </c>
      <c r="O121" s="60">
        <v>160</v>
      </c>
      <c r="P121" s="60">
        <v>110</v>
      </c>
      <c r="Q121" s="15"/>
      <c r="R121" s="60">
        <f>AVERAGE(E121:P121)</f>
        <v>112.08333333333333</v>
      </c>
      <c r="S121" s="61" t="s">
        <v>43</v>
      </c>
    </row>
    <row r="122" spans="1:19" s="179" customFormat="1" ht="11.1" customHeight="1" x14ac:dyDescent="0.25">
      <c r="A122" s="59"/>
      <c r="B122" s="231"/>
      <c r="C122" s="231"/>
      <c r="D122" s="56" t="s">
        <v>44</v>
      </c>
      <c r="E122" s="62" t="s">
        <v>97</v>
      </c>
      <c r="F122" s="62" t="s">
        <v>97</v>
      </c>
      <c r="G122" s="62" t="s">
        <v>97</v>
      </c>
      <c r="H122" s="62" t="s">
        <v>97</v>
      </c>
      <c r="I122" s="62" t="s">
        <v>97</v>
      </c>
      <c r="J122" s="63" t="s">
        <v>97</v>
      </c>
      <c r="K122" s="62" t="s">
        <v>97</v>
      </c>
      <c r="L122" s="62" t="s">
        <v>98</v>
      </c>
      <c r="M122" s="62" t="s">
        <v>98</v>
      </c>
      <c r="N122" s="62" t="s">
        <v>97</v>
      </c>
      <c r="O122" s="62" t="s">
        <v>97</v>
      </c>
      <c r="P122" s="62" t="s">
        <v>97</v>
      </c>
      <c r="Q122" s="64"/>
      <c r="R122" s="60">
        <f>AVERAGE(E121:J121)</f>
        <v>125.83333333333333</v>
      </c>
      <c r="S122" s="61" t="s">
        <v>46</v>
      </c>
    </row>
    <row r="123" spans="1:19" s="185" customFormat="1" ht="11.1" customHeight="1" x14ac:dyDescent="0.25">
      <c r="A123" s="59"/>
      <c r="B123" s="184"/>
      <c r="C123" s="184"/>
      <c r="D123" s="59"/>
      <c r="E123" s="82"/>
      <c r="F123" s="82"/>
      <c r="G123" s="82"/>
      <c r="H123" s="82"/>
      <c r="I123" s="82"/>
      <c r="J123" s="83"/>
      <c r="K123" s="82"/>
      <c r="L123" s="82"/>
      <c r="M123" s="82"/>
      <c r="N123" s="82"/>
      <c r="O123" s="82"/>
      <c r="P123" s="82"/>
      <c r="Q123" s="81"/>
      <c r="R123" s="65"/>
      <c r="S123" s="85"/>
    </row>
    <row r="124" spans="1:19" s="183" customFormat="1" ht="11.1" customHeight="1" x14ac:dyDescent="0.25">
      <c r="A124" s="59"/>
      <c r="B124" s="231" t="s">
        <v>446</v>
      </c>
      <c r="C124" s="231"/>
      <c r="D124" s="56" t="s">
        <v>28</v>
      </c>
      <c r="E124" s="57" t="s">
        <v>434</v>
      </c>
      <c r="F124" s="57" t="s">
        <v>435</v>
      </c>
      <c r="G124" s="57" t="s">
        <v>436</v>
      </c>
      <c r="H124" s="57" t="s">
        <v>437</v>
      </c>
      <c r="I124" s="57" t="s">
        <v>438</v>
      </c>
      <c r="J124" s="57" t="s">
        <v>439</v>
      </c>
      <c r="K124" s="57" t="s">
        <v>440</v>
      </c>
      <c r="L124" s="57" t="s">
        <v>441</v>
      </c>
      <c r="M124" s="57" t="s">
        <v>442</v>
      </c>
      <c r="N124" s="57" t="s">
        <v>443</v>
      </c>
      <c r="O124" s="57" t="s">
        <v>444</v>
      </c>
      <c r="P124" s="57" t="s">
        <v>445</v>
      </c>
      <c r="Q124" s="15"/>
      <c r="R124" s="150" t="s">
        <v>41</v>
      </c>
      <c r="S124" s="58"/>
    </row>
    <row r="125" spans="1:19" s="183" customFormat="1" ht="11.1" customHeight="1" x14ac:dyDescent="0.25">
      <c r="A125" s="59"/>
      <c r="B125" s="231"/>
      <c r="C125" s="231"/>
      <c r="D125" s="56" t="s">
        <v>42</v>
      </c>
      <c r="E125" s="60">
        <v>95</v>
      </c>
      <c r="F125" s="60">
        <v>150</v>
      </c>
      <c r="G125" s="60">
        <v>50</v>
      </c>
      <c r="H125" s="60">
        <v>80</v>
      </c>
      <c r="I125" s="60">
        <v>65</v>
      </c>
      <c r="J125" s="60">
        <v>70</v>
      </c>
      <c r="K125" s="60">
        <v>120</v>
      </c>
      <c r="L125" s="60">
        <v>40</v>
      </c>
      <c r="M125" s="60">
        <v>50</v>
      </c>
      <c r="N125" s="60">
        <v>35</v>
      </c>
      <c r="O125" s="60">
        <v>120</v>
      </c>
      <c r="P125" s="60">
        <v>120</v>
      </c>
      <c r="Q125" s="15"/>
      <c r="R125" s="60">
        <f>AVERAGE(E125:P125)</f>
        <v>82.916666666666671</v>
      </c>
      <c r="S125" s="61" t="s">
        <v>43</v>
      </c>
    </row>
    <row r="126" spans="1:19" s="183" customFormat="1" ht="11.1" customHeight="1" x14ac:dyDescent="0.25">
      <c r="A126" s="59"/>
      <c r="B126" s="231"/>
      <c r="C126" s="231"/>
      <c r="D126" s="56" t="s">
        <v>44</v>
      </c>
      <c r="E126" s="62" t="s">
        <v>97</v>
      </c>
      <c r="F126" s="62" t="s">
        <v>97</v>
      </c>
      <c r="G126" s="62" t="s">
        <v>98</v>
      </c>
      <c r="H126" s="62" t="s">
        <v>97</v>
      </c>
      <c r="I126" s="62" t="s">
        <v>97</v>
      </c>
      <c r="J126" s="63" t="s">
        <v>97</v>
      </c>
      <c r="K126" s="62" t="s">
        <v>97</v>
      </c>
      <c r="L126" s="62" t="s">
        <v>98</v>
      </c>
      <c r="M126" s="62" t="s">
        <v>98</v>
      </c>
      <c r="N126" s="62" t="s">
        <v>98</v>
      </c>
      <c r="O126" s="62" t="s">
        <v>97</v>
      </c>
      <c r="P126" s="62" t="s">
        <v>97</v>
      </c>
      <c r="Q126" s="64"/>
      <c r="R126" s="60">
        <f>AVERAGE(E125:J125)</f>
        <v>85</v>
      </c>
      <c r="S126" s="61" t="s">
        <v>46</v>
      </c>
    </row>
    <row r="127" spans="1:19" s="185" customFormat="1" ht="11.1" customHeight="1" x14ac:dyDescent="0.25">
      <c r="A127" s="59"/>
      <c r="B127" s="189"/>
      <c r="C127" s="189"/>
      <c r="D127" s="59"/>
      <c r="E127" s="82"/>
      <c r="F127" s="82"/>
      <c r="G127" s="82"/>
      <c r="H127" s="82"/>
      <c r="I127" s="82"/>
      <c r="J127" s="83"/>
      <c r="K127" s="82"/>
      <c r="L127" s="82"/>
      <c r="M127" s="82"/>
      <c r="N127" s="82"/>
      <c r="O127" s="82"/>
      <c r="P127" s="82"/>
      <c r="Q127" s="81"/>
      <c r="R127" s="65"/>
      <c r="S127" s="85"/>
    </row>
    <row r="128" spans="1:19" s="188" customFormat="1" ht="11.1" customHeight="1" x14ac:dyDescent="0.25">
      <c r="A128" s="59"/>
      <c r="B128" s="231" t="s">
        <v>465</v>
      </c>
      <c r="C128" s="231"/>
      <c r="D128" s="56" t="s">
        <v>28</v>
      </c>
      <c r="E128" s="57" t="s">
        <v>466</v>
      </c>
      <c r="F128" s="57" t="s">
        <v>467</v>
      </c>
      <c r="G128" s="57" t="s">
        <v>468</v>
      </c>
      <c r="H128" s="57" t="s">
        <v>469</v>
      </c>
      <c r="I128" s="57" t="s">
        <v>470</v>
      </c>
      <c r="J128" s="57" t="s">
        <v>471</v>
      </c>
      <c r="K128" s="57" t="s">
        <v>472</v>
      </c>
      <c r="L128" s="57" t="s">
        <v>473</v>
      </c>
      <c r="M128" s="57" t="s">
        <v>474</v>
      </c>
      <c r="N128" s="57" t="s">
        <v>475</v>
      </c>
      <c r="O128" s="57" t="s">
        <v>476</v>
      </c>
      <c r="P128" s="57" t="s">
        <v>477</v>
      </c>
      <c r="Q128" s="15"/>
      <c r="R128" s="150" t="s">
        <v>41</v>
      </c>
      <c r="S128" s="58"/>
    </row>
    <row r="129" spans="1:19" s="188" customFormat="1" ht="11.1" customHeight="1" x14ac:dyDescent="0.25">
      <c r="A129" s="59"/>
      <c r="B129" s="231"/>
      <c r="C129" s="231"/>
      <c r="D129" s="56" t="s">
        <v>42</v>
      </c>
      <c r="E129" s="60"/>
      <c r="F129" s="60"/>
      <c r="G129" s="60">
        <v>110</v>
      </c>
      <c r="H129" s="60">
        <v>110</v>
      </c>
      <c r="I129" s="60">
        <v>110</v>
      </c>
      <c r="J129" s="60">
        <v>100</v>
      </c>
      <c r="K129" s="60">
        <v>80</v>
      </c>
      <c r="L129" s="60">
        <v>80</v>
      </c>
      <c r="M129" s="60">
        <v>60</v>
      </c>
      <c r="N129" s="60">
        <v>90</v>
      </c>
      <c r="O129" s="60">
        <v>60</v>
      </c>
      <c r="P129" s="60">
        <v>170</v>
      </c>
      <c r="Q129" s="15"/>
      <c r="R129" s="60">
        <f>AVERAGE(E129:P129)</f>
        <v>97</v>
      </c>
      <c r="S129" s="61" t="s">
        <v>43</v>
      </c>
    </row>
    <row r="130" spans="1:19" s="188" customFormat="1" ht="11.1" customHeight="1" x14ac:dyDescent="0.25">
      <c r="A130" s="59"/>
      <c r="B130" s="231"/>
      <c r="C130" s="231"/>
      <c r="D130" s="56" t="s">
        <v>44</v>
      </c>
      <c r="E130" s="62" t="s">
        <v>45</v>
      </c>
      <c r="F130" s="62" t="s">
        <v>45</v>
      </c>
      <c r="G130" s="62" t="s">
        <v>97</v>
      </c>
      <c r="H130" s="62" t="s">
        <v>97</v>
      </c>
      <c r="I130" s="62" t="s">
        <v>97</v>
      </c>
      <c r="J130" s="63" t="s">
        <v>83</v>
      </c>
      <c r="K130" s="62" t="s">
        <v>83</v>
      </c>
      <c r="L130" s="62" t="s">
        <v>83</v>
      </c>
      <c r="M130" s="62" t="s">
        <v>98</v>
      </c>
      <c r="N130" s="62" t="s">
        <v>97</v>
      </c>
      <c r="O130" s="62" t="s">
        <v>98</v>
      </c>
      <c r="P130" s="62" t="s">
        <v>97</v>
      </c>
      <c r="Q130" s="64"/>
      <c r="R130" s="60">
        <f>AVERAGE(E129:J129)</f>
        <v>107.5</v>
      </c>
      <c r="S130" s="61" t="s">
        <v>46</v>
      </c>
    </row>
    <row r="131" spans="1:19" s="185" customFormat="1" ht="11.1" customHeight="1" x14ac:dyDescent="0.25">
      <c r="A131" s="59"/>
      <c r="B131" s="184"/>
      <c r="C131" s="184"/>
      <c r="D131" s="59"/>
      <c r="E131" s="82"/>
      <c r="F131" s="82"/>
      <c r="G131" s="82"/>
      <c r="H131" s="82"/>
      <c r="I131" s="82"/>
      <c r="J131" s="83"/>
      <c r="K131" s="82"/>
      <c r="L131" s="82"/>
      <c r="M131" s="82"/>
      <c r="N131" s="82"/>
      <c r="O131" s="82"/>
      <c r="P131" s="82"/>
      <c r="Q131" s="81"/>
      <c r="R131" s="65"/>
      <c r="S131" s="85"/>
    </row>
    <row r="133" spans="1:19" ht="20.100000000000001" customHeight="1" x14ac:dyDescent="0.25">
      <c r="A133" s="198" t="s">
        <v>393</v>
      </c>
      <c r="B133" s="198"/>
      <c r="C133" s="198"/>
      <c r="D133" s="198"/>
      <c r="E133" s="10"/>
      <c r="F133" s="10"/>
      <c r="G133" s="159"/>
      <c r="H133" s="8"/>
      <c r="I133" s="8"/>
      <c r="J133" s="8"/>
      <c r="K133" s="8"/>
      <c r="L133" s="7"/>
      <c r="M133" s="7"/>
      <c r="N133" s="8"/>
      <c r="O133" s="8"/>
      <c r="P133" s="8"/>
      <c r="Q133" s="8"/>
      <c r="R133" s="8"/>
      <c r="S133" s="8"/>
    </row>
    <row r="134" spans="1:19" ht="15" customHeight="1" x14ac:dyDescent="0.25">
      <c r="A134" s="151"/>
      <c r="B134" s="151"/>
      <c r="C134" s="10"/>
      <c r="D134" s="14" t="s">
        <v>26</v>
      </c>
      <c r="E134" s="10"/>
      <c r="F134" s="10"/>
      <c r="G134" s="159"/>
      <c r="H134" s="8"/>
      <c r="I134" s="8"/>
      <c r="J134" s="8"/>
      <c r="K134" s="8"/>
      <c r="L134" s="7"/>
      <c r="M134" s="7"/>
      <c r="N134" s="8"/>
      <c r="O134" s="8"/>
      <c r="P134" s="8"/>
      <c r="Q134" s="8"/>
      <c r="R134" s="8"/>
      <c r="S134" s="149"/>
    </row>
    <row r="135" spans="1:19" ht="11.1" customHeight="1" x14ac:dyDescent="0.25">
      <c r="A135" s="2"/>
      <c r="B135" s="3"/>
      <c r="C135" s="2"/>
      <c r="D135" s="1"/>
      <c r="E135" s="1"/>
      <c r="F135" s="1"/>
      <c r="G135" s="160"/>
      <c r="H135" s="1"/>
      <c r="I135" s="1"/>
      <c r="J135" s="1"/>
      <c r="K135" s="1"/>
      <c r="L135" s="7"/>
      <c r="M135" s="7"/>
      <c r="N135" s="1"/>
      <c r="O135" s="1"/>
      <c r="P135" s="1"/>
      <c r="Q135" s="1"/>
      <c r="R135" s="1"/>
      <c r="S135" s="4"/>
    </row>
    <row r="136" spans="1:19" ht="11.1" customHeight="1" x14ac:dyDescent="0.25">
      <c r="A136" s="55"/>
      <c r="B136" s="225" t="s">
        <v>128</v>
      </c>
      <c r="C136" s="226"/>
      <c r="D136" s="56" t="s">
        <v>28</v>
      </c>
      <c r="E136" s="57" t="s">
        <v>124</v>
      </c>
      <c r="F136" s="57" t="s">
        <v>125</v>
      </c>
      <c r="G136" s="57" t="s">
        <v>126</v>
      </c>
      <c r="H136" s="57" t="s">
        <v>127</v>
      </c>
      <c r="I136" s="57" t="s">
        <v>129</v>
      </c>
      <c r="J136" s="57" t="s">
        <v>130</v>
      </c>
      <c r="K136" s="57" t="s">
        <v>131</v>
      </c>
      <c r="L136" s="57" t="s">
        <v>132</v>
      </c>
      <c r="M136" s="57" t="s">
        <v>133</v>
      </c>
      <c r="N136" s="57" t="s">
        <v>134</v>
      </c>
      <c r="O136" s="57" t="s">
        <v>135</v>
      </c>
      <c r="P136" s="57" t="s">
        <v>136</v>
      </c>
      <c r="Q136" s="15"/>
      <c r="R136" s="57" t="s">
        <v>41</v>
      </c>
      <c r="S136" s="58"/>
    </row>
    <row r="137" spans="1:19" ht="11.1" customHeight="1" x14ac:dyDescent="0.25">
      <c r="A137" s="59"/>
      <c r="B137" s="227"/>
      <c r="C137" s="228"/>
      <c r="D137" s="56" t="s">
        <v>42</v>
      </c>
      <c r="E137" s="60" t="s">
        <v>45</v>
      </c>
      <c r="F137" s="62" t="s">
        <v>45</v>
      </c>
      <c r="G137" s="60">
        <v>90</v>
      </c>
      <c r="H137" s="60">
        <v>80</v>
      </c>
      <c r="I137" s="60" t="s">
        <v>16</v>
      </c>
      <c r="J137" s="60" t="s">
        <v>16</v>
      </c>
      <c r="K137" s="60" t="s">
        <v>16</v>
      </c>
      <c r="L137" s="60">
        <v>60</v>
      </c>
      <c r="M137" s="60">
        <v>100</v>
      </c>
      <c r="N137" s="60">
        <v>120</v>
      </c>
      <c r="O137" s="60" t="s">
        <v>16</v>
      </c>
      <c r="P137" s="60">
        <v>100</v>
      </c>
      <c r="Q137" s="15"/>
      <c r="R137" s="60">
        <f>AVERAGE(E137:P137)</f>
        <v>91.666666666666671</v>
      </c>
      <c r="S137" s="61" t="s">
        <v>43</v>
      </c>
    </row>
    <row r="138" spans="1:19" ht="11.1" customHeight="1" x14ac:dyDescent="0.25">
      <c r="A138" s="59"/>
      <c r="B138" s="229"/>
      <c r="C138" s="230"/>
      <c r="D138" s="56" t="s">
        <v>44</v>
      </c>
      <c r="E138" s="63" t="s">
        <v>16</v>
      </c>
      <c r="F138" s="62" t="s">
        <v>16</v>
      </c>
      <c r="G138" s="63" t="s">
        <v>97</v>
      </c>
      <c r="H138" s="62" t="s">
        <v>97</v>
      </c>
      <c r="I138" s="63" t="s">
        <v>16</v>
      </c>
      <c r="J138" s="63" t="s">
        <v>16</v>
      </c>
      <c r="K138" s="62" t="s">
        <v>16</v>
      </c>
      <c r="L138" s="62" t="s">
        <v>98</v>
      </c>
      <c r="M138" s="62" t="s">
        <v>97</v>
      </c>
      <c r="N138" s="63" t="s">
        <v>97</v>
      </c>
      <c r="O138" s="63" t="s">
        <v>16</v>
      </c>
      <c r="P138" s="63" t="s">
        <v>97</v>
      </c>
      <c r="Q138" s="64"/>
      <c r="R138" s="60">
        <f>AVERAGE(E137:J137)</f>
        <v>85</v>
      </c>
      <c r="S138" s="61" t="s">
        <v>46</v>
      </c>
    </row>
    <row r="139" spans="1:19" ht="11.1" customHeight="1" x14ac:dyDescent="0.25">
      <c r="A139" s="59"/>
      <c r="B139" s="15"/>
      <c r="C139" s="15"/>
      <c r="D139" s="15"/>
      <c r="E139" s="15"/>
      <c r="F139" s="15"/>
      <c r="G139" s="161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1.1" customHeight="1" x14ac:dyDescent="0.25">
      <c r="A140" s="55"/>
      <c r="B140" s="225" t="s">
        <v>295</v>
      </c>
      <c r="C140" s="226"/>
      <c r="D140" s="56" t="s">
        <v>28</v>
      </c>
      <c r="E140" s="57" t="s">
        <v>296</v>
      </c>
      <c r="F140" s="57" t="s">
        <v>297</v>
      </c>
      <c r="G140" s="57" t="s">
        <v>298</v>
      </c>
      <c r="H140" s="57" t="s">
        <v>299</v>
      </c>
      <c r="I140" s="57" t="s">
        <v>300</v>
      </c>
      <c r="J140" s="57" t="s">
        <v>301</v>
      </c>
      <c r="K140" s="57" t="s">
        <v>302</v>
      </c>
      <c r="L140" s="57" t="s">
        <v>303</v>
      </c>
      <c r="M140" s="57" t="s">
        <v>304</v>
      </c>
      <c r="N140" s="57" t="s">
        <v>305</v>
      </c>
      <c r="O140" s="57" t="s">
        <v>306</v>
      </c>
      <c r="P140" s="57" t="s">
        <v>307</v>
      </c>
      <c r="Q140" s="15"/>
      <c r="R140" s="150" t="s">
        <v>41</v>
      </c>
      <c r="S140" s="58"/>
    </row>
    <row r="141" spans="1:19" ht="11.1" customHeight="1" x14ac:dyDescent="0.25">
      <c r="A141" s="59"/>
      <c r="B141" s="227"/>
      <c r="C141" s="228"/>
      <c r="D141" s="56" t="s">
        <v>42</v>
      </c>
      <c r="E141" s="60">
        <v>22</v>
      </c>
      <c r="F141" s="60">
        <v>130</v>
      </c>
      <c r="G141" s="60">
        <v>100</v>
      </c>
      <c r="H141" s="60">
        <v>150</v>
      </c>
      <c r="I141" s="60">
        <v>80</v>
      </c>
      <c r="J141" s="60">
        <v>86</v>
      </c>
      <c r="K141" s="60">
        <v>110</v>
      </c>
      <c r="L141" s="60">
        <v>120</v>
      </c>
      <c r="M141" s="60">
        <v>80</v>
      </c>
      <c r="N141" s="60">
        <v>70</v>
      </c>
      <c r="O141" s="60">
        <v>90</v>
      </c>
      <c r="P141" s="60">
        <v>170</v>
      </c>
      <c r="Q141" s="15"/>
      <c r="R141" s="60">
        <f>AVERAGE(E141:P141)</f>
        <v>100.66666666666667</v>
      </c>
      <c r="S141" s="61" t="s">
        <v>43</v>
      </c>
    </row>
    <row r="142" spans="1:19" ht="11.1" customHeight="1" x14ac:dyDescent="0.25">
      <c r="A142" s="59"/>
      <c r="B142" s="229"/>
      <c r="C142" s="230"/>
      <c r="D142" s="56" t="s">
        <v>44</v>
      </c>
      <c r="E142" s="63" t="s">
        <v>98</v>
      </c>
      <c r="F142" s="63" t="s">
        <v>97</v>
      </c>
      <c r="G142" s="63" t="s">
        <v>97</v>
      </c>
      <c r="H142" s="63" t="s">
        <v>97</v>
      </c>
      <c r="I142" s="62" t="s">
        <v>97</v>
      </c>
      <c r="J142" s="63" t="s">
        <v>97</v>
      </c>
      <c r="K142" s="62" t="s">
        <v>97</v>
      </c>
      <c r="L142" s="62" t="s">
        <v>97</v>
      </c>
      <c r="M142" s="62" t="s">
        <v>97</v>
      </c>
      <c r="N142" s="62" t="s">
        <v>98</v>
      </c>
      <c r="O142" s="62" t="s">
        <v>97</v>
      </c>
      <c r="P142" s="62" t="s">
        <v>97</v>
      </c>
      <c r="Q142" s="64"/>
      <c r="R142" s="60">
        <f>AVERAGE(E141:J141)</f>
        <v>94.666666666666671</v>
      </c>
      <c r="S142" s="61" t="s">
        <v>46</v>
      </c>
    </row>
    <row r="143" spans="1:19" s="179" customFormat="1" ht="11.1" customHeight="1" x14ac:dyDescent="0.25">
      <c r="A143" s="59"/>
      <c r="B143" s="15"/>
      <c r="C143" s="15"/>
      <c r="D143" s="15"/>
      <c r="E143" s="15"/>
      <c r="F143" s="15"/>
      <c r="G143" s="161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s="179" customFormat="1" ht="11.1" customHeight="1" x14ac:dyDescent="0.25">
      <c r="A144" s="59"/>
      <c r="B144" s="231" t="s">
        <v>408</v>
      </c>
      <c r="C144" s="231"/>
      <c r="D144" s="56" t="s">
        <v>28</v>
      </c>
      <c r="E144" s="57" t="s">
        <v>411</v>
      </c>
      <c r="F144" s="57" t="s">
        <v>412</v>
      </c>
      <c r="G144" s="57" t="s">
        <v>413</v>
      </c>
      <c r="H144" s="57" t="s">
        <v>414</v>
      </c>
      <c r="I144" s="57" t="s">
        <v>415</v>
      </c>
      <c r="J144" s="57" t="s">
        <v>416</v>
      </c>
      <c r="K144" s="57" t="s">
        <v>417</v>
      </c>
      <c r="L144" s="57" t="s">
        <v>418</v>
      </c>
      <c r="M144" s="57" t="s">
        <v>419</v>
      </c>
      <c r="N144" s="57" t="s">
        <v>420</v>
      </c>
      <c r="O144" s="57" t="s">
        <v>421</v>
      </c>
      <c r="P144" s="57" t="s">
        <v>422</v>
      </c>
      <c r="Q144" s="15"/>
      <c r="R144" s="150" t="s">
        <v>41</v>
      </c>
      <c r="S144" s="58"/>
    </row>
    <row r="145" spans="1:19" s="179" customFormat="1" ht="11.1" customHeight="1" x14ac:dyDescent="0.25">
      <c r="A145" s="59"/>
      <c r="B145" s="231"/>
      <c r="C145" s="231"/>
      <c r="D145" s="56" t="s">
        <v>42</v>
      </c>
      <c r="E145" s="60">
        <v>60</v>
      </c>
      <c r="F145" s="60"/>
      <c r="G145" s="60">
        <v>90</v>
      </c>
      <c r="H145" s="60">
        <v>80</v>
      </c>
      <c r="I145" s="60">
        <v>110</v>
      </c>
      <c r="J145" s="60">
        <v>120</v>
      </c>
      <c r="K145" s="60">
        <v>120</v>
      </c>
      <c r="L145" s="60">
        <v>80</v>
      </c>
      <c r="M145" s="60">
        <v>115</v>
      </c>
      <c r="N145" s="60">
        <v>105</v>
      </c>
      <c r="O145" s="60">
        <v>190</v>
      </c>
      <c r="P145" s="60">
        <v>155</v>
      </c>
      <c r="Q145" s="15"/>
      <c r="R145" s="60">
        <f>AVERAGE(E145:P145)</f>
        <v>111.36363636363636</v>
      </c>
      <c r="S145" s="61" t="s">
        <v>43</v>
      </c>
    </row>
    <row r="146" spans="1:19" s="179" customFormat="1" ht="11.1" customHeight="1" x14ac:dyDescent="0.25">
      <c r="A146" s="59"/>
      <c r="B146" s="231"/>
      <c r="C146" s="231"/>
      <c r="D146" s="56" t="s">
        <v>44</v>
      </c>
      <c r="E146" s="62" t="s">
        <v>98</v>
      </c>
      <c r="F146" s="62" t="s">
        <v>45</v>
      </c>
      <c r="G146" s="62" t="s">
        <v>121</v>
      </c>
      <c r="H146" s="62" t="s">
        <v>97</v>
      </c>
      <c r="I146" s="62" t="s">
        <v>97</v>
      </c>
      <c r="J146" s="63" t="s">
        <v>97</v>
      </c>
      <c r="K146" s="62" t="s">
        <v>97</v>
      </c>
      <c r="L146" s="62" t="s">
        <v>97</v>
      </c>
      <c r="M146" s="62" t="s">
        <v>97</v>
      </c>
      <c r="N146" s="62" t="s">
        <v>97</v>
      </c>
      <c r="O146" s="62" t="s">
        <v>97</v>
      </c>
      <c r="P146" s="62" t="s">
        <v>97</v>
      </c>
      <c r="Q146" s="64"/>
      <c r="R146" s="60">
        <f>AVERAGE(E145:J145)</f>
        <v>92</v>
      </c>
      <c r="S146" s="61" t="s">
        <v>46</v>
      </c>
    </row>
    <row r="147" spans="1:19" s="185" customFormat="1" ht="11.1" customHeight="1" x14ac:dyDescent="0.25">
      <c r="A147" s="59"/>
      <c r="B147" s="184"/>
      <c r="C147" s="184"/>
      <c r="D147" s="59"/>
      <c r="E147" s="82"/>
      <c r="F147" s="82"/>
      <c r="G147" s="82"/>
      <c r="H147" s="82"/>
      <c r="I147" s="82"/>
      <c r="J147" s="83"/>
      <c r="K147" s="82"/>
      <c r="L147" s="82"/>
      <c r="M147" s="82"/>
      <c r="N147" s="82"/>
      <c r="O147" s="82"/>
      <c r="P147" s="82"/>
      <c r="Q147" s="81"/>
      <c r="R147" s="65"/>
      <c r="S147" s="85"/>
    </row>
    <row r="148" spans="1:19" s="183" customFormat="1" ht="11.1" customHeight="1" x14ac:dyDescent="0.25">
      <c r="A148" s="59"/>
      <c r="B148" s="231" t="s">
        <v>446</v>
      </c>
      <c r="C148" s="231"/>
      <c r="D148" s="56" t="s">
        <v>28</v>
      </c>
      <c r="E148" s="57" t="s">
        <v>434</v>
      </c>
      <c r="F148" s="57" t="s">
        <v>435</v>
      </c>
      <c r="G148" s="57" t="s">
        <v>436</v>
      </c>
      <c r="H148" s="57" t="s">
        <v>437</v>
      </c>
      <c r="I148" s="57" t="s">
        <v>438</v>
      </c>
      <c r="J148" s="57" t="s">
        <v>439</v>
      </c>
      <c r="K148" s="57" t="s">
        <v>440</v>
      </c>
      <c r="L148" s="57" t="s">
        <v>441</v>
      </c>
      <c r="M148" s="57" t="s">
        <v>442</v>
      </c>
      <c r="N148" s="57" t="s">
        <v>443</v>
      </c>
      <c r="O148" s="57" t="s">
        <v>444</v>
      </c>
      <c r="P148" s="57" t="s">
        <v>445</v>
      </c>
      <c r="Q148" s="15"/>
      <c r="R148" s="150" t="s">
        <v>41</v>
      </c>
      <c r="S148" s="58"/>
    </row>
    <row r="149" spans="1:19" s="183" customFormat="1" ht="11.1" customHeight="1" x14ac:dyDescent="0.25">
      <c r="A149" s="59"/>
      <c r="B149" s="231"/>
      <c r="C149" s="231"/>
      <c r="D149" s="56" t="s">
        <v>42</v>
      </c>
      <c r="E149" s="60">
        <v>45</v>
      </c>
      <c r="F149" s="60"/>
      <c r="G149" s="60">
        <v>45</v>
      </c>
      <c r="H149" s="60">
        <v>80</v>
      </c>
      <c r="I149" s="60">
        <v>85</v>
      </c>
      <c r="J149" s="60">
        <v>80</v>
      </c>
      <c r="K149" s="60">
        <v>120</v>
      </c>
      <c r="L149" s="60">
        <v>40</v>
      </c>
      <c r="M149" s="60">
        <v>60</v>
      </c>
      <c r="N149" s="60">
        <v>70</v>
      </c>
      <c r="O149" s="60">
        <v>160</v>
      </c>
      <c r="P149" s="60">
        <v>180</v>
      </c>
      <c r="Q149" s="15"/>
      <c r="R149" s="60">
        <f>AVERAGE(E149:P149)</f>
        <v>87.727272727272734</v>
      </c>
      <c r="S149" s="61" t="s">
        <v>43</v>
      </c>
    </row>
    <row r="150" spans="1:19" s="183" customFormat="1" ht="11.1" customHeight="1" x14ac:dyDescent="0.25">
      <c r="A150" s="59"/>
      <c r="B150" s="231"/>
      <c r="C150" s="231"/>
      <c r="D150" s="56" t="s">
        <v>44</v>
      </c>
      <c r="E150" s="62" t="s">
        <v>98</v>
      </c>
      <c r="F150" s="62" t="s">
        <v>45</v>
      </c>
      <c r="G150" s="62" t="s">
        <v>98</v>
      </c>
      <c r="H150" s="62" t="s">
        <v>97</v>
      </c>
      <c r="I150" s="62" t="s">
        <v>97</v>
      </c>
      <c r="J150" s="63" t="s">
        <v>97</v>
      </c>
      <c r="K150" s="62" t="s">
        <v>97</v>
      </c>
      <c r="L150" s="62" t="s">
        <v>98</v>
      </c>
      <c r="M150" s="62" t="s">
        <v>98</v>
      </c>
      <c r="N150" s="62" t="s">
        <v>97</v>
      </c>
      <c r="O150" s="62" t="s">
        <v>97</v>
      </c>
      <c r="P150" s="62" t="s">
        <v>97</v>
      </c>
      <c r="Q150" s="64"/>
      <c r="R150" s="60">
        <f>AVERAGE(E149:J149)</f>
        <v>67</v>
      </c>
      <c r="S150" s="61" t="s">
        <v>46</v>
      </c>
    </row>
    <row r="151" spans="1:19" s="185" customFormat="1" ht="11.1" customHeight="1" x14ac:dyDescent="0.25">
      <c r="A151" s="59"/>
      <c r="B151" s="189"/>
      <c r="C151" s="189"/>
      <c r="D151" s="59"/>
      <c r="E151" s="82"/>
      <c r="F151" s="82"/>
      <c r="G151" s="82"/>
      <c r="H151" s="82"/>
      <c r="I151" s="82"/>
      <c r="J151" s="83"/>
      <c r="K151" s="82"/>
      <c r="L151" s="82"/>
      <c r="M151" s="82"/>
      <c r="N151" s="82"/>
      <c r="O151" s="82"/>
      <c r="P151" s="82"/>
      <c r="Q151" s="81"/>
      <c r="R151" s="65"/>
      <c r="S151" s="85"/>
    </row>
    <row r="152" spans="1:19" s="188" customFormat="1" ht="11.1" customHeight="1" x14ac:dyDescent="0.25">
      <c r="A152" s="59"/>
      <c r="B152" s="231" t="s">
        <v>465</v>
      </c>
      <c r="C152" s="231"/>
      <c r="D152" s="56" t="s">
        <v>28</v>
      </c>
      <c r="E152" s="57" t="s">
        <v>466</v>
      </c>
      <c r="F152" s="57" t="s">
        <v>467</v>
      </c>
      <c r="G152" s="57" t="s">
        <v>468</v>
      </c>
      <c r="H152" s="57" t="s">
        <v>469</v>
      </c>
      <c r="I152" s="57" t="s">
        <v>470</v>
      </c>
      <c r="J152" s="57" t="s">
        <v>471</v>
      </c>
      <c r="K152" s="57" t="s">
        <v>472</v>
      </c>
      <c r="L152" s="57" t="s">
        <v>473</v>
      </c>
      <c r="M152" s="57" t="s">
        <v>474</v>
      </c>
      <c r="N152" s="57" t="s">
        <v>475</v>
      </c>
      <c r="O152" s="57" t="s">
        <v>476</v>
      </c>
      <c r="P152" s="57" t="s">
        <v>477</v>
      </c>
      <c r="Q152" s="15"/>
      <c r="R152" s="150" t="s">
        <v>41</v>
      </c>
      <c r="S152" s="58"/>
    </row>
    <row r="153" spans="1:19" s="188" customFormat="1" ht="11.1" customHeight="1" x14ac:dyDescent="0.25">
      <c r="A153" s="59"/>
      <c r="B153" s="231"/>
      <c r="C153" s="231"/>
      <c r="D153" s="56" t="s">
        <v>42</v>
      </c>
      <c r="E153" s="60"/>
      <c r="F153" s="60"/>
      <c r="G153" s="60">
        <v>130</v>
      </c>
      <c r="H153" s="60">
        <v>130</v>
      </c>
      <c r="I153" s="60">
        <v>130</v>
      </c>
      <c r="J153" s="60">
        <v>110</v>
      </c>
      <c r="K153" s="60">
        <v>110</v>
      </c>
      <c r="L153" s="60">
        <v>120</v>
      </c>
      <c r="M153" s="60">
        <v>160</v>
      </c>
      <c r="N153" s="60">
        <v>100</v>
      </c>
      <c r="O153" s="60">
        <v>100</v>
      </c>
      <c r="P153" s="60"/>
      <c r="Q153" s="15"/>
      <c r="R153" s="60">
        <f>AVERAGE(E153:P153)</f>
        <v>121.11111111111111</v>
      </c>
      <c r="S153" s="61" t="s">
        <v>43</v>
      </c>
    </row>
    <row r="154" spans="1:19" s="188" customFormat="1" ht="11.1" customHeight="1" x14ac:dyDescent="0.25">
      <c r="A154" s="59"/>
      <c r="B154" s="231"/>
      <c r="C154" s="231"/>
      <c r="D154" s="56" t="s">
        <v>44</v>
      </c>
      <c r="E154" s="62" t="s">
        <v>45</v>
      </c>
      <c r="F154" s="62" t="s">
        <v>45</v>
      </c>
      <c r="G154" s="62" t="s">
        <v>83</v>
      </c>
      <c r="H154" s="62" t="s">
        <v>97</v>
      </c>
      <c r="I154" s="62" t="s">
        <v>97</v>
      </c>
      <c r="J154" s="63" t="s">
        <v>97</v>
      </c>
      <c r="K154" s="62" t="s">
        <v>83</v>
      </c>
      <c r="L154" s="62" t="s">
        <v>83</v>
      </c>
      <c r="M154" s="62" t="s">
        <v>97</v>
      </c>
      <c r="N154" s="62" t="s">
        <v>97</v>
      </c>
      <c r="O154" s="62" t="s">
        <v>97</v>
      </c>
      <c r="P154" s="62" t="s">
        <v>45</v>
      </c>
      <c r="Q154" s="64"/>
      <c r="R154" s="60">
        <f>AVERAGE(E153:J153)</f>
        <v>125</v>
      </c>
      <c r="S154" s="61" t="s">
        <v>46</v>
      </c>
    </row>
    <row r="155" spans="1:19" s="185" customFormat="1" ht="11.1" customHeight="1" x14ac:dyDescent="0.25">
      <c r="A155" s="59"/>
      <c r="B155" s="184"/>
      <c r="C155" s="184"/>
      <c r="D155" s="59"/>
      <c r="E155" s="82"/>
      <c r="F155" s="82"/>
      <c r="G155" s="82"/>
      <c r="H155" s="82"/>
      <c r="I155" s="82"/>
      <c r="J155" s="83"/>
      <c r="K155" s="82"/>
      <c r="L155" s="82"/>
      <c r="M155" s="82"/>
      <c r="N155" s="82"/>
      <c r="O155" s="82"/>
      <c r="P155" s="82"/>
      <c r="Q155" s="81"/>
      <c r="R155" s="65"/>
      <c r="S155" s="85"/>
    </row>
    <row r="156" spans="1:19" ht="11.1" customHeight="1" x14ac:dyDescent="0.25">
      <c r="F156" s="180"/>
    </row>
    <row r="157" spans="1:19" ht="20.100000000000001" customHeight="1" x14ac:dyDescent="0.25">
      <c r="A157" s="198" t="s">
        <v>274</v>
      </c>
      <c r="B157" s="198"/>
      <c r="C157" s="198"/>
      <c r="D157" s="198"/>
    </row>
    <row r="158" spans="1:19" ht="15" customHeight="1" x14ac:dyDescent="0.25">
      <c r="A158" s="215" t="s">
        <v>351</v>
      </c>
      <c r="B158" s="215"/>
      <c r="D158" s="14" t="s">
        <v>26</v>
      </c>
    </row>
    <row r="159" spans="1:19" ht="9.75" customHeight="1" x14ac:dyDescent="0.25">
      <c r="A159" s="156"/>
      <c r="B159" s="156"/>
    </row>
    <row r="160" spans="1:19" ht="11.1" customHeight="1" x14ac:dyDescent="0.25">
      <c r="B160" s="225" t="s">
        <v>116</v>
      </c>
      <c r="C160" s="226"/>
      <c r="D160" s="56" t="s">
        <v>28</v>
      </c>
      <c r="E160" s="57" t="s">
        <v>29</v>
      </c>
      <c r="F160" s="57" t="s">
        <v>30</v>
      </c>
      <c r="G160" s="57" t="s">
        <v>31</v>
      </c>
      <c r="H160" s="57" t="s">
        <v>32</v>
      </c>
      <c r="I160" s="57" t="s">
        <v>33</v>
      </c>
      <c r="J160" s="57" t="s">
        <v>34</v>
      </c>
      <c r="K160" s="57" t="s">
        <v>35</v>
      </c>
      <c r="L160" s="57" t="s">
        <v>36</v>
      </c>
      <c r="M160" s="57" t="s">
        <v>37</v>
      </c>
      <c r="N160" s="57" t="s">
        <v>38</v>
      </c>
      <c r="O160" s="57" t="s">
        <v>39</v>
      </c>
      <c r="P160" s="57" t="s">
        <v>40</v>
      </c>
      <c r="Q160" s="15"/>
      <c r="R160" s="57" t="s">
        <v>41</v>
      </c>
      <c r="S160" s="58"/>
    </row>
    <row r="161" spans="2:19" ht="11.1" customHeight="1" x14ac:dyDescent="0.25">
      <c r="B161" s="227"/>
      <c r="C161" s="228"/>
      <c r="D161" s="56" t="s">
        <v>42</v>
      </c>
      <c r="E161" s="60"/>
      <c r="F161" s="60"/>
      <c r="G161" s="60"/>
      <c r="H161" s="60"/>
      <c r="I161" s="60"/>
      <c r="J161" s="60">
        <v>75</v>
      </c>
      <c r="K161" s="60">
        <v>90</v>
      </c>
      <c r="L161" s="60">
        <v>60</v>
      </c>
      <c r="M161" s="60">
        <v>80</v>
      </c>
      <c r="N161" s="60"/>
      <c r="O161" s="60"/>
      <c r="P161" s="60"/>
      <c r="Q161" s="15"/>
      <c r="R161" s="60">
        <f>AVERAGE(E161:P161)</f>
        <v>76.25</v>
      </c>
      <c r="S161" s="61" t="s">
        <v>43</v>
      </c>
    </row>
    <row r="162" spans="2:19" ht="11.1" customHeight="1" x14ac:dyDescent="0.25">
      <c r="B162" s="229"/>
      <c r="C162" s="230"/>
      <c r="D162" s="56" t="s">
        <v>44</v>
      </c>
      <c r="E162" s="62"/>
      <c r="F162" s="62"/>
      <c r="G162" s="62"/>
      <c r="H162" s="62"/>
      <c r="I162" s="62"/>
      <c r="J162" s="63"/>
      <c r="K162" s="63"/>
      <c r="L162" s="63"/>
      <c r="M162" s="63"/>
      <c r="N162" s="63" t="s">
        <v>112</v>
      </c>
      <c r="O162" s="63" t="s">
        <v>112</v>
      </c>
      <c r="P162" s="63"/>
      <c r="Q162" s="64"/>
      <c r="R162" s="60">
        <f>AVERAGE(E161:J161)</f>
        <v>75</v>
      </c>
      <c r="S162" s="61" t="s">
        <v>46</v>
      </c>
    </row>
    <row r="163" spans="2:19" ht="11.1" customHeight="1" x14ac:dyDescent="0.25">
      <c r="B163" s="59"/>
      <c r="C163" s="59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15"/>
      <c r="P163" s="15"/>
      <c r="Q163" s="15"/>
      <c r="R163" s="15"/>
      <c r="S163" s="54"/>
    </row>
    <row r="164" spans="2:19" ht="11.1" customHeight="1" x14ac:dyDescent="0.25">
      <c r="B164" s="225" t="s">
        <v>117</v>
      </c>
      <c r="C164" s="226"/>
      <c r="D164" s="56" t="s">
        <v>28</v>
      </c>
      <c r="E164" s="57" t="s">
        <v>47</v>
      </c>
      <c r="F164" s="57" t="s">
        <v>48</v>
      </c>
      <c r="G164" s="57" t="s">
        <v>49</v>
      </c>
      <c r="H164" s="57" t="s">
        <v>50</v>
      </c>
      <c r="I164" s="57" t="s">
        <v>51</v>
      </c>
      <c r="J164" s="57" t="s">
        <v>52</v>
      </c>
      <c r="K164" s="57" t="s">
        <v>53</v>
      </c>
      <c r="L164" s="57" t="s">
        <v>54</v>
      </c>
      <c r="M164" s="57" t="s">
        <v>55</v>
      </c>
      <c r="N164" s="57" t="s">
        <v>56</v>
      </c>
      <c r="O164" s="57" t="s">
        <v>57</v>
      </c>
      <c r="P164" s="57" t="s">
        <v>58</v>
      </c>
      <c r="Q164" s="15"/>
      <c r="R164" s="57" t="s">
        <v>41</v>
      </c>
      <c r="S164" s="58"/>
    </row>
    <row r="165" spans="2:19" ht="11.1" customHeight="1" x14ac:dyDescent="0.25">
      <c r="B165" s="227"/>
      <c r="C165" s="228"/>
      <c r="D165" s="56" t="s">
        <v>42</v>
      </c>
      <c r="E165" s="60"/>
      <c r="F165" s="60"/>
      <c r="G165" s="60">
        <v>70</v>
      </c>
      <c r="H165" s="60">
        <v>320</v>
      </c>
      <c r="I165" s="60">
        <v>80</v>
      </c>
      <c r="J165" s="60">
        <v>50</v>
      </c>
      <c r="K165" s="60">
        <v>65</v>
      </c>
      <c r="L165" s="60">
        <v>90</v>
      </c>
      <c r="M165" s="60">
        <v>50</v>
      </c>
      <c r="N165" s="60"/>
      <c r="O165" s="60"/>
      <c r="P165" s="60"/>
      <c r="Q165" s="15"/>
      <c r="R165" s="60">
        <f>AVERAGE(E165:P165)</f>
        <v>103.57142857142857</v>
      </c>
      <c r="S165" s="61" t="s">
        <v>43</v>
      </c>
    </row>
    <row r="166" spans="2:19" ht="11.1" customHeight="1" x14ac:dyDescent="0.25">
      <c r="B166" s="229"/>
      <c r="C166" s="230"/>
      <c r="D166" s="56" t="s">
        <v>44</v>
      </c>
      <c r="E166" s="62" t="s">
        <v>45</v>
      </c>
      <c r="F166" s="62" t="s">
        <v>45</v>
      </c>
      <c r="G166" s="62"/>
      <c r="H166" s="62"/>
      <c r="I166" s="62"/>
      <c r="J166" s="63"/>
      <c r="K166" s="63"/>
      <c r="L166" s="63"/>
      <c r="M166" s="63"/>
      <c r="N166" s="63" t="s">
        <v>59</v>
      </c>
      <c r="O166" s="63" t="s">
        <v>137</v>
      </c>
      <c r="P166" s="63" t="s">
        <v>45</v>
      </c>
      <c r="Q166" s="64"/>
      <c r="R166" s="60"/>
      <c r="S166" s="61" t="s">
        <v>46</v>
      </c>
    </row>
    <row r="167" spans="2:19" ht="11.1" customHeight="1" x14ac:dyDescent="0.25">
      <c r="B167" s="52"/>
      <c r="C167" s="15"/>
      <c r="D167" s="66"/>
      <c r="E167" s="66"/>
      <c r="F167" s="66"/>
      <c r="G167" s="61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54"/>
    </row>
    <row r="168" spans="2:19" ht="11.1" customHeight="1" x14ac:dyDescent="0.25">
      <c r="B168" s="225" t="s">
        <v>118</v>
      </c>
      <c r="C168" s="226"/>
      <c r="D168" s="56" t="s">
        <v>28</v>
      </c>
      <c r="E168" s="57" t="s">
        <v>60</v>
      </c>
      <c r="F168" s="57" t="s">
        <v>61</v>
      </c>
      <c r="G168" s="57" t="s">
        <v>62</v>
      </c>
      <c r="H168" s="57" t="s">
        <v>63</v>
      </c>
      <c r="I168" s="57" t="s">
        <v>64</v>
      </c>
      <c r="J168" s="57" t="s">
        <v>65</v>
      </c>
      <c r="K168" s="57" t="s">
        <v>66</v>
      </c>
      <c r="L168" s="57" t="s">
        <v>67</v>
      </c>
      <c r="M168" s="57" t="s">
        <v>68</v>
      </c>
      <c r="N168" s="57" t="s">
        <v>56</v>
      </c>
      <c r="O168" s="57" t="s">
        <v>69</v>
      </c>
      <c r="P168" s="57" t="s">
        <v>70</v>
      </c>
      <c r="Q168" s="15"/>
      <c r="R168" s="57" t="s">
        <v>41</v>
      </c>
      <c r="S168" s="58"/>
    </row>
    <row r="169" spans="2:19" ht="11.1" customHeight="1" x14ac:dyDescent="0.25">
      <c r="B169" s="227"/>
      <c r="C169" s="228"/>
      <c r="D169" s="56" t="s">
        <v>42</v>
      </c>
      <c r="E169" s="60"/>
      <c r="F169" s="60"/>
      <c r="G169" s="60">
        <v>190</v>
      </c>
      <c r="H169" s="60">
        <v>250</v>
      </c>
      <c r="I169" s="60">
        <v>90</v>
      </c>
      <c r="J169" s="60"/>
      <c r="K169" s="60">
        <v>130</v>
      </c>
      <c r="L169" s="60">
        <v>70</v>
      </c>
      <c r="M169" s="60">
        <v>90</v>
      </c>
      <c r="N169" s="60">
        <v>70</v>
      </c>
      <c r="O169" s="60"/>
      <c r="P169" s="60"/>
      <c r="Q169" s="15"/>
      <c r="R169" s="60">
        <f>AVERAGE(E169:P169)</f>
        <v>127.14285714285714</v>
      </c>
      <c r="S169" s="61" t="s">
        <v>43</v>
      </c>
    </row>
    <row r="170" spans="2:19" ht="11.1" customHeight="1" x14ac:dyDescent="0.25">
      <c r="B170" s="229"/>
      <c r="C170" s="230"/>
      <c r="D170" s="56" t="s">
        <v>44</v>
      </c>
      <c r="E170" s="62" t="s">
        <v>45</v>
      </c>
      <c r="F170" s="62" t="s">
        <v>45</v>
      </c>
      <c r="G170" s="62"/>
      <c r="H170" s="62"/>
      <c r="I170" s="62"/>
      <c r="J170" s="63"/>
      <c r="K170" s="63"/>
      <c r="L170" s="63"/>
      <c r="M170" s="63"/>
      <c r="N170" s="63"/>
      <c r="O170" s="63"/>
      <c r="P170" s="63" t="s">
        <v>45</v>
      </c>
      <c r="Q170" s="64"/>
      <c r="R170" s="60">
        <f>AVERAGE(E169:J169)</f>
        <v>176.66666666666666</v>
      </c>
      <c r="S170" s="61" t="s">
        <v>46</v>
      </c>
    </row>
    <row r="171" spans="2:19" ht="11.1" customHeight="1" x14ac:dyDescent="0.25">
      <c r="B171" s="55"/>
      <c r="C171" s="59"/>
      <c r="D171" s="59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59"/>
      <c r="R171" s="59"/>
      <c r="S171" s="59"/>
    </row>
    <row r="172" spans="2:19" ht="11.1" customHeight="1" x14ac:dyDescent="0.25">
      <c r="B172" s="225" t="s">
        <v>119</v>
      </c>
      <c r="C172" s="226"/>
      <c r="D172" s="56" t="s">
        <v>28</v>
      </c>
      <c r="E172" s="57" t="s">
        <v>71</v>
      </c>
      <c r="F172" s="57" t="s">
        <v>72</v>
      </c>
      <c r="G172" s="57" t="s">
        <v>73</v>
      </c>
      <c r="H172" s="57" t="s">
        <v>74</v>
      </c>
      <c r="I172" s="57" t="s">
        <v>75</v>
      </c>
      <c r="J172" s="57" t="s">
        <v>76</v>
      </c>
      <c r="K172" s="57" t="s">
        <v>77</v>
      </c>
      <c r="L172" s="57" t="s">
        <v>78</v>
      </c>
      <c r="M172" s="57" t="s">
        <v>79</v>
      </c>
      <c r="N172" s="57" t="s">
        <v>80</v>
      </c>
      <c r="O172" s="57" t="s">
        <v>81</v>
      </c>
      <c r="P172" s="57" t="s">
        <v>82</v>
      </c>
      <c r="Q172" s="15"/>
      <c r="R172" s="57" t="s">
        <v>41</v>
      </c>
      <c r="S172" s="58"/>
    </row>
    <row r="173" spans="2:19" ht="11.1" customHeight="1" x14ac:dyDescent="0.25">
      <c r="B173" s="227"/>
      <c r="C173" s="228"/>
      <c r="D173" s="56" t="s">
        <v>42</v>
      </c>
      <c r="E173" s="60"/>
      <c r="F173" s="60"/>
      <c r="G173" s="60">
        <v>70</v>
      </c>
      <c r="H173" s="60">
        <v>160</v>
      </c>
      <c r="I173" s="60">
        <v>200</v>
      </c>
      <c r="J173" s="60">
        <v>130</v>
      </c>
      <c r="K173" s="60">
        <v>70</v>
      </c>
      <c r="L173" s="60">
        <v>50</v>
      </c>
      <c r="M173" s="60">
        <v>90</v>
      </c>
      <c r="N173" s="60"/>
      <c r="O173" s="60"/>
      <c r="P173" s="60"/>
      <c r="Q173" s="15"/>
      <c r="R173" s="60">
        <f>AVERAGE(E173:P173)</f>
        <v>110</v>
      </c>
      <c r="S173" s="61" t="s">
        <v>43</v>
      </c>
    </row>
    <row r="174" spans="2:19" ht="11.1" customHeight="1" x14ac:dyDescent="0.25">
      <c r="B174" s="229"/>
      <c r="C174" s="230"/>
      <c r="D174" s="56" t="s">
        <v>44</v>
      </c>
      <c r="E174" s="62" t="s">
        <v>45</v>
      </c>
      <c r="F174" s="62" t="s">
        <v>45</v>
      </c>
      <c r="G174" s="62"/>
      <c r="H174" s="62"/>
      <c r="I174" s="62"/>
      <c r="J174" s="63" t="s">
        <v>83</v>
      </c>
      <c r="K174" s="63" t="s">
        <v>83</v>
      </c>
      <c r="L174" s="63" t="s">
        <v>83</v>
      </c>
      <c r="M174" s="63" t="s">
        <v>83</v>
      </c>
      <c r="N174" s="63" t="s">
        <v>59</v>
      </c>
      <c r="O174" s="63" t="s">
        <v>137</v>
      </c>
      <c r="P174" s="63" t="s">
        <v>45</v>
      </c>
      <c r="Q174" s="64"/>
      <c r="R174" s="60">
        <f>AVERAGE(E173:J173)</f>
        <v>140</v>
      </c>
      <c r="S174" s="61" t="s">
        <v>46</v>
      </c>
    </row>
    <row r="175" spans="2:19" ht="11.1" customHeight="1" x14ac:dyDescent="0.25">
      <c r="B175" s="55"/>
      <c r="C175" s="59"/>
      <c r="D175" s="59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59"/>
      <c r="R175" s="59"/>
      <c r="S175" s="59"/>
    </row>
    <row r="176" spans="2:19" ht="11.1" customHeight="1" x14ac:dyDescent="0.25">
      <c r="B176" s="225" t="s">
        <v>122</v>
      </c>
      <c r="C176" s="226"/>
      <c r="D176" s="56" t="s">
        <v>28</v>
      </c>
      <c r="E176" s="57" t="s">
        <v>85</v>
      </c>
      <c r="F176" s="57" t="s">
        <v>86</v>
      </c>
      <c r="G176" s="57" t="s">
        <v>87</v>
      </c>
      <c r="H176" s="57" t="s">
        <v>88</v>
      </c>
      <c r="I176" s="57" t="s">
        <v>89</v>
      </c>
      <c r="J176" s="57" t="s">
        <v>90</v>
      </c>
      <c r="K176" s="57" t="s">
        <v>91</v>
      </c>
      <c r="L176" s="57" t="s">
        <v>92</v>
      </c>
      <c r="M176" s="57" t="s">
        <v>93</v>
      </c>
      <c r="N176" s="57" t="s">
        <v>94</v>
      </c>
      <c r="O176" s="57" t="s">
        <v>95</v>
      </c>
      <c r="P176" s="57" t="s">
        <v>96</v>
      </c>
      <c r="Q176" s="15"/>
      <c r="R176" s="57" t="s">
        <v>41</v>
      </c>
      <c r="S176" s="58"/>
    </row>
    <row r="177" spans="2:19" ht="11.1" customHeight="1" x14ac:dyDescent="0.25">
      <c r="B177" s="227"/>
      <c r="C177" s="228"/>
      <c r="D177" s="56" t="s">
        <v>42</v>
      </c>
      <c r="E177" s="60">
        <v>140</v>
      </c>
      <c r="F177" s="60"/>
      <c r="G177" s="60">
        <v>90</v>
      </c>
      <c r="H177" s="60">
        <v>40</v>
      </c>
      <c r="I177" s="60">
        <v>80</v>
      </c>
      <c r="J177" s="60">
        <v>80</v>
      </c>
      <c r="K177" s="60" t="s">
        <v>16</v>
      </c>
      <c r="L177" s="60">
        <v>80</v>
      </c>
      <c r="M177" s="60">
        <v>70</v>
      </c>
      <c r="N177" s="60"/>
      <c r="O177" s="60"/>
      <c r="P177" s="60"/>
      <c r="Q177" s="15"/>
      <c r="R177" s="60">
        <f>AVERAGE(E177:P177)</f>
        <v>82.857142857142861</v>
      </c>
      <c r="S177" s="61" t="s">
        <v>43</v>
      </c>
    </row>
    <row r="178" spans="2:19" ht="11.1" customHeight="1" x14ac:dyDescent="0.25">
      <c r="B178" s="229"/>
      <c r="C178" s="230"/>
      <c r="D178" s="56" t="s">
        <v>44</v>
      </c>
      <c r="E178" s="62" t="s">
        <v>97</v>
      </c>
      <c r="F178" s="62" t="s">
        <v>45</v>
      </c>
      <c r="G178" s="62" t="s">
        <v>121</v>
      </c>
      <c r="H178" s="62" t="s">
        <v>121</v>
      </c>
      <c r="I178" s="62" t="s">
        <v>121</v>
      </c>
      <c r="J178" s="63" t="s">
        <v>83</v>
      </c>
      <c r="K178" s="63" t="s">
        <v>16</v>
      </c>
      <c r="L178" s="63" t="s">
        <v>97</v>
      </c>
      <c r="M178" s="63" t="s">
        <v>97</v>
      </c>
      <c r="N178" s="63" t="s">
        <v>59</v>
      </c>
      <c r="O178" s="63" t="s">
        <v>137</v>
      </c>
      <c r="P178" s="63" t="s">
        <v>45</v>
      </c>
      <c r="Q178" s="64"/>
      <c r="R178" s="60">
        <f>AVERAGE(E177:J177)</f>
        <v>86</v>
      </c>
      <c r="S178" s="61" t="s">
        <v>46</v>
      </c>
    </row>
    <row r="179" spans="2:19" ht="11.1" customHeight="1" x14ac:dyDescent="0.25">
      <c r="B179" s="15"/>
      <c r="C179" s="15"/>
      <c r="D179" s="15"/>
      <c r="E179" s="15"/>
      <c r="F179" s="15"/>
      <c r="G179" s="161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2:19" ht="11.1" customHeight="1" x14ac:dyDescent="0.25">
      <c r="B180" s="225" t="s">
        <v>128</v>
      </c>
      <c r="C180" s="226"/>
      <c r="D180" s="56" t="s">
        <v>28</v>
      </c>
      <c r="E180" s="57" t="s">
        <v>124</v>
      </c>
      <c r="F180" s="57" t="s">
        <v>125</v>
      </c>
      <c r="G180" s="57" t="s">
        <v>126</v>
      </c>
      <c r="H180" s="57" t="s">
        <v>127</v>
      </c>
      <c r="I180" s="57" t="s">
        <v>129</v>
      </c>
      <c r="J180" s="57" t="s">
        <v>130</v>
      </c>
      <c r="K180" s="57" t="s">
        <v>131</v>
      </c>
      <c r="L180" s="57" t="s">
        <v>132</v>
      </c>
      <c r="M180" s="57" t="s">
        <v>133</v>
      </c>
      <c r="N180" s="57" t="s">
        <v>134</v>
      </c>
      <c r="O180" s="57" t="s">
        <v>135</v>
      </c>
      <c r="P180" s="57" t="s">
        <v>136</v>
      </c>
      <c r="Q180" s="15"/>
      <c r="R180" s="57" t="s">
        <v>41</v>
      </c>
      <c r="S180" s="58"/>
    </row>
    <row r="181" spans="2:19" ht="11.1" customHeight="1" x14ac:dyDescent="0.25">
      <c r="B181" s="227"/>
      <c r="C181" s="228"/>
      <c r="D181" s="56" t="s">
        <v>42</v>
      </c>
      <c r="E181" s="60"/>
      <c r="F181" s="60"/>
      <c r="G181" s="60">
        <v>99</v>
      </c>
      <c r="H181" s="60">
        <v>80</v>
      </c>
      <c r="I181" s="60" t="s">
        <v>16</v>
      </c>
      <c r="J181" s="60" t="s">
        <v>16</v>
      </c>
      <c r="K181" s="60" t="s">
        <v>16</v>
      </c>
      <c r="L181" s="60">
        <v>60</v>
      </c>
      <c r="M181" s="60">
        <v>80</v>
      </c>
      <c r="N181" s="60"/>
      <c r="O181" s="60"/>
      <c r="P181" s="60"/>
      <c r="Q181" s="15"/>
      <c r="R181" s="60">
        <f>AVERAGE(E181:P181)</f>
        <v>79.75</v>
      </c>
      <c r="S181" s="61" t="s">
        <v>43</v>
      </c>
    </row>
    <row r="182" spans="2:19" ht="11.1" customHeight="1" x14ac:dyDescent="0.25">
      <c r="B182" s="229"/>
      <c r="C182" s="230"/>
      <c r="D182" s="56" t="s">
        <v>44</v>
      </c>
      <c r="E182" s="62" t="s">
        <v>45</v>
      </c>
      <c r="F182" s="62" t="s">
        <v>45</v>
      </c>
      <c r="G182" s="62" t="s">
        <v>97</v>
      </c>
      <c r="H182" s="62" t="s">
        <v>97</v>
      </c>
      <c r="I182" s="63" t="s">
        <v>16</v>
      </c>
      <c r="J182" s="63" t="s">
        <v>16</v>
      </c>
      <c r="K182" s="62" t="s">
        <v>16</v>
      </c>
      <c r="L182" s="62" t="s">
        <v>97</v>
      </c>
      <c r="M182" s="62" t="s">
        <v>97</v>
      </c>
      <c r="N182" s="63" t="s">
        <v>59</v>
      </c>
      <c r="O182" s="63" t="s">
        <v>137</v>
      </c>
      <c r="P182" s="63" t="s">
        <v>137</v>
      </c>
      <c r="Q182" s="64"/>
      <c r="R182" s="60">
        <f>AVERAGE(E181:J181)</f>
        <v>89.5</v>
      </c>
      <c r="S182" s="61" t="s">
        <v>46</v>
      </c>
    </row>
    <row r="183" spans="2:19" ht="11.1" customHeight="1" x14ac:dyDescent="0.25">
      <c r="B183" s="15"/>
      <c r="C183" s="15"/>
      <c r="D183" s="15"/>
      <c r="E183" s="15"/>
      <c r="F183" s="15"/>
      <c r="G183" s="161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2:19" ht="11.1" customHeight="1" x14ac:dyDescent="0.25">
      <c r="B184" s="225" t="s">
        <v>295</v>
      </c>
      <c r="C184" s="226"/>
      <c r="D184" s="56" t="s">
        <v>28</v>
      </c>
      <c r="E184" s="57" t="s">
        <v>296</v>
      </c>
      <c r="F184" s="57" t="s">
        <v>297</v>
      </c>
      <c r="G184" s="57" t="s">
        <v>298</v>
      </c>
      <c r="H184" s="57" t="s">
        <v>299</v>
      </c>
      <c r="I184" s="57" t="s">
        <v>300</v>
      </c>
      <c r="J184" s="57" t="s">
        <v>301</v>
      </c>
      <c r="K184" s="57" t="s">
        <v>302</v>
      </c>
      <c r="L184" s="57" t="s">
        <v>303</v>
      </c>
      <c r="M184" s="57" t="s">
        <v>304</v>
      </c>
      <c r="N184" s="57" t="s">
        <v>305</v>
      </c>
      <c r="O184" s="57" t="s">
        <v>306</v>
      </c>
      <c r="P184" s="57" t="s">
        <v>307</v>
      </c>
      <c r="Q184" s="15"/>
      <c r="R184" s="57" t="s">
        <v>41</v>
      </c>
      <c r="S184" s="58"/>
    </row>
    <row r="185" spans="2:19" ht="11.1" customHeight="1" x14ac:dyDescent="0.25">
      <c r="B185" s="227"/>
      <c r="C185" s="228"/>
      <c r="D185" s="56" t="s">
        <v>42</v>
      </c>
      <c r="E185" s="60">
        <v>182</v>
      </c>
      <c r="F185" s="60">
        <v>168</v>
      </c>
      <c r="G185" s="60">
        <v>480</v>
      </c>
      <c r="H185" s="60">
        <v>320</v>
      </c>
      <c r="I185" s="60">
        <v>180</v>
      </c>
      <c r="J185" s="60">
        <v>93</v>
      </c>
      <c r="K185" s="60">
        <v>98</v>
      </c>
      <c r="L185" s="60">
        <v>60</v>
      </c>
      <c r="M185" s="60">
        <v>100</v>
      </c>
      <c r="N185" s="60"/>
      <c r="O185" s="60">
        <v>50</v>
      </c>
      <c r="P185" s="60">
        <v>80</v>
      </c>
      <c r="Q185" s="15"/>
      <c r="R185" s="60">
        <f>AVERAGE(E185:P185)</f>
        <v>164.63636363636363</v>
      </c>
      <c r="S185" s="61" t="s">
        <v>43</v>
      </c>
    </row>
    <row r="186" spans="2:19" ht="11.1" customHeight="1" x14ac:dyDescent="0.25">
      <c r="B186" s="229"/>
      <c r="C186" s="230"/>
      <c r="D186" s="56" t="s">
        <v>44</v>
      </c>
      <c r="E186" s="62" t="s">
        <v>97</v>
      </c>
      <c r="F186" s="62" t="s">
        <v>97</v>
      </c>
      <c r="G186" s="62" t="s">
        <v>97</v>
      </c>
      <c r="H186" s="62" t="s">
        <v>97</v>
      </c>
      <c r="I186" s="62" t="s">
        <v>97</v>
      </c>
      <c r="J186" s="63" t="s">
        <v>97</v>
      </c>
      <c r="K186" s="62" t="s">
        <v>97</v>
      </c>
      <c r="L186" s="62" t="s">
        <v>98</v>
      </c>
      <c r="M186" s="62" t="s">
        <v>97</v>
      </c>
      <c r="N186" s="63" t="s">
        <v>59</v>
      </c>
      <c r="O186" s="62" t="s">
        <v>98</v>
      </c>
      <c r="P186" s="62" t="s">
        <v>97</v>
      </c>
      <c r="Q186" s="64"/>
      <c r="R186" s="60">
        <f>AVERAGE(E185:J185)</f>
        <v>237.16666666666666</v>
      </c>
      <c r="S186" s="61" t="s">
        <v>46</v>
      </c>
    </row>
    <row r="187" spans="2:19" s="179" customFormat="1" ht="11.1" customHeight="1" x14ac:dyDescent="0.25">
      <c r="B187" s="15"/>
      <c r="C187" s="15"/>
      <c r="D187" s="15"/>
      <c r="E187" s="15"/>
      <c r="F187" s="15"/>
      <c r="G187" s="161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2:19" s="179" customFormat="1" ht="11.1" customHeight="1" x14ac:dyDescent="0.25">
      <c r="B188" s="231" t="s">
        <v>408</v>
      </c>
      <c r="C188" s="231"/>
      <c r="D188" s="56" t="s">
        <v>28</v>
      </c>
      <c r="E188" s="57" t="s">
        <v>411</v>
      </c>
      <c r="F188" s="57" t="s">
        <v>412</v>
      </c>
      <c r="G188" s="57" t="s">
        <v>413</v>
      </c>
      <c r="H188" s="57" t="s">
        <v>414</v>
      </c>
      <c r="I188" s="57" t="s">
        <v>415</v>
      </c>
      <c r="J188" s="57" t="s">
        <v>416</v>
      </c>
      <c r="K188" s="57" t="s">
        <v>417</v>
      </c>
      <c r="L188" s="57" t="s">
        <v>418</v>
      </c>
      <c r="M188" s="57" t="s">
        <v>419</v>
      </c>
      <c r="N188" s="57" t="s">
        <v>420</v>
      </c>
      <c r="O188" s="57" t="s">
        <v>421</v>
      </c>
      <c r="P188" s="57" t="s">
        <v>422</v>
      </c>
      <c r="Q188" s="15"/>
      <c r="R188" s="150" t="s">
        <v>41</v>
      </c>
      <c r="S188" s="58"/>
    </row>
    <row r="189" spans="2:19" s="179" customFormat="1" ht="11.1" customHeight="1" x14ac:dyDescent="0.25">
      <c r="B189" s="231"/>
      <c r="C189" s="231"/>
      <c r="D189" s="56" t="s">
        <v>42</v>
      </c>
      <c r="E189" s="60">
        <v>50</v>
      </c>
      <c r="F189" s="60">
        <v>150</v>
      </c>
      <c r="G189" s="60">
        <v>90</v>
      </c>
      <c r="H189" s="60">
        <v>135</v>
      </c>
      <c r="I189" s="60">
        <v>95</v>
      </c>
      <c r="J189" s="60">
        <v>120</v>
      </c>
      <c r="K189" s="60">
        <v>60</v>
      </c>
      <c r="L189" s="60">
        <v>65</v>
      </c>
      <c r="M189" s="60">
        <v>100</v>
      </c>
      <c r="N189" s="60"/>
      <c r="O189" s="60"/>
      <c r="P189" s="60"/>
      <c r="Q189" s="15"/>
      <c r="R189" s="60">
        <f>AVERAGE(E189:P189)</f>
        <v>96.111111111111114</v>
      </c>
      <c r="S189" s="61" t="s">
        <v>43</v>
      </c>
    </row>
    <row r="190" spans="2:19" s="179" customFormat="1" ht="11.1" customHeight="1" x14ac:dyDescent="0.25">
      <c r="B190" s="231"/>
      <c r="C190" s="231"/>
      <c r="D190" s="56" t="s">
        <v>44</v>
      </c>
      <c r="E190" s="62" t="s">
        <v>98</v>
      </c>
      <c r="F190" s="62" t="s">
        <v>97</v>
      </c>
      <c r="G190" s="62" t="s">
        <v>121</v>
      </c>
      <c r="H190" s="62" t="s">
        <v>97</v>
      </c>
      <c r="I190" s="62" t="s">
        <v>97</v>
      </c>
      <c r="J190" s="63" t="s">
        <v>97</v>
      </c>
      <c r="K190" s="62" t="s">
        <v>98</v>
      </c>
      <c r="L190" s="62" t="s">
        <v>98</v>
      </c>
      <c r="M190" s="62" t="s">
        <v>97</v>
      </c>
      <c r="N190" s="62" t="s">
        <v>429</v>
      </c>
      <c r="O190" s="62" t="s">
        <v>430</v>
      </c>
      <c r="P190" s="62" t="s">
        <v>430</v>
      </c>
      <c r="Q190" s="64"/>
      <c r="R190" s="60">
        <f>AVERAGE(E189:J189)</f>
        <v>106.66666666666667</v>
      </c>
      <c r="S190" s="61" t="s">
        <v>46</v>
      </c>
    </row>
    <row r="191" spans="2:19" s="185" customFormat="1" ht="11.1" customHeight="1" x14ac:dyDescent="0.25">
      <c r="B191" s="184"/>
      <c r="C191" s="184"/>
      <c r="D191" s="59"/>
      <c r="E191" s="82"/>
      <c r="F191" s="82"/>
      <c r="G191" s="82"/>
      <c r="H191" s="82"/>
      <c r="I191" s="82"/>
      <c r="J191" s="83"/>
      <c r="K191" s="82"/>
      <c r="L191" s="82"/>
      <c r="M191" s="82"/>
      <c r="N191" s="82"/>
      <c r="O191" s="82"/>
      <c r="P191" s="82"/>
      <c r="Q191" s="81"/>
      <c r="R191" s="65"/>
      <c r="S191" s="85"/>
    </row>
    <row r="192" spans="2:19" s="183" customFormat="1" ht="11.1" customHeight="1" x14ac:dyDescent="0.25">
      <c r="B192" s="231" t="s">
        <v>446</v>
      </c>
      <c r="C192" s="231"/>
      <c r="D192" s="56" t="s">
        <v>28</v>
      </c>
      <c r="E192" s="57" t="s">
        <v>434</v>
      </c>
      <c r="F192" s="57" t="s">
        <v>435</v>
      </c>
      <c r="G192" s="57" t="s">
        <v>436</v>
      </c>
      <c r="H192" s="57" t="s">
        <v>437</v>
      </c>
      <c r="I192" s="57" t="s">
        <v>438</v>
      </c>
      <c r="J192" s="57" t="s">
        <v>439</v>
      </c>
      <c r="K192" s="57" t="s">
        <v>440</v>
      </c>
      <c r="L192" s="57" t="s">
        <v>441</v>
      </c>
      <c r="M192" s="57" t="s">
        <v>442</v>
      </c>
      <c r="N192" s="57" t="s">
        <v>443</v>
      </c>
      <c r="O192" s="57" t="s">
        <v>444</v>
      </c>
      <c r="P192" s="57" t="s">
        <v>445</v>
      </c>
      <c r="Q192" s="15"/>
      <c r="R192" s="150" t="s">
        <v>41</v>
      </c>
      <c r="S192" s="58"/>
    </row>
    <row r="193" spans="1:19" s="183" customFormat="1" ht="11.1" customHeight="1" x14ac:dyDescent="0.25">
      <c r="B193" s="231"/>
      <c r="C193" s="231"/>
      <c r="D193" s="56" t="s">
        <v>42</v>
      </c>
      <c r="E193" s="60">
        <v>150</v>
      </c>
      <c r="F193" s="60"/>
      <c r="G193" s="60">
        <v>100</v>
      </c>
      <c r="H193" s="60">
        <v>85</v>
      </c>
      <c r="I193" s="60">
        <v>130</v>
      </c>
      <c r="J193" s="60">
        <v>70</v>
      </c>
      <c r="K193" s="60">
        <v>60</v>
      </c>
      <c r="L193" s="60">
        <v>40</v>
      </c>
      <c r="M193" s="60">
        <v>60</v>
      </c>
      <c r="N193" s="60"/>
      <c r="O193" s="60"/>
      <c r="P193" s="60"/>
      <c r="Q193" s="15"/>
      <c r="R193" s="60">
        <f>AVERAGE(E193:P193)</f>
        <v>86.875</v>
      </c>
      <c r="S193" s="61" t="s">
        <v>43</v>
      </c>
    </row>
    <row r="194" spans="1:19" s="183" customFormat="1" ht="11.1" customHeight="1" x14ac:dyDescent="0.25">
      <c r="B194" s="231"/>
      <c r="C194" s="231"/>
      <c r="D194" s="56" t="s">
        <v>44</v>
      </c>
      <c r="E194" s="62" t="s">
        <v>97</v>
      </c>
      <c r="F194" s="62" t="s">
        <v>45</v>
      </c>
      <c r="G194" s="62" t="s">
        <v>97</v>
      </c>
      <c r="H194" s="62" t="s">
        <v>97</v>
      </c>
      <c r="I194" s="62" t="s">
        <v>97</v>
      </c>
      <c r="J194" s="63" t="s">
        <v>97</v>
      </c>
      <c r="K194" s="62" t="s">
        <v>121</v>
      </c>
      <c r="L194" s="62" t="s">
        <v>98</v>
      </c>
      <c r="M194" s="62" t="s">
        <v>98</v>
      </c>
      <c r="N194" s="62" t="s">
        <v>460</v>
      </c>
      <c r="O194" s="62" t="s">
        <v>84</v>
      </c>
      <c r="P194" s="62" t="s">
        <v>84</v>
      </c>
      <c r="Q194" s="64"/>
      <c r="R194" s="60">
        <f>AVERAGE(E193:J193)</f>
        <v>107</v>
      </c>
      <c r="S194" s="61" t="s">
        <v>46</v>
      </c>
    </row>
    <row r="195" spans="1:19" s="185" customFormat="1" ht="11.1" customHeight="1" x14ac:dyDescent="0.25">
      <c r="B195" s="189"/>
      <c r="C195" s="189"/>
      <c r="D195" s="59"/>
      <c r="E195" s="82"/>
      <c r="F195" s="82"/>
      <c r="G195" s="82"/>
      <c r="H195" s="82"/>
      <c r="I195" s="82"/>
      <c r="J195" s="83"/>
      <c r="K195" s="82"/>
      <c r="L195" s="82"/>
      <c r="M195" s="82"/>
      <c r="N195" s="82"/>
      <c r="O195" s="82"/>
      <c r="P195" s="82"/>
      <c r="Q195" s="81"/>
      <c r="R195" s="65"/>
      <c r="S195" s="85"/>
    </row>
    <row r="196" spans="1:19" s="188" customFormat="1" ht="11.1" customHeight="1" x14ac:dyDescent="0.25">
      <c r="B196" s="231" t="s">
        <v>465</v>
      </c>
      <c r="C196" s="231"/>
      <c r="D196" s="56" t="s">
        <v>28</v>
      </c>
      <c r="E196" s="57" t="s">
        <v>466</v>
      </c>
      <c r="F196" s="57" t="s">
        <v>467</v>
      </c>
      <c r="G196" s="57" t="s">
        <v>468</v>
      </c>
      <c r="H196" s="57" t="s">
        <v>469</v>
      </c>
      <c r="I196" s="57" t="s">
        <v>470</v>
      </c>
      <c r="J196" s="57" t="s">
        <v>471</v>
      </c>
      <c r="K196" s="57" t="s">
        <v>472</v>
      </c>
      <c r="L196" s="57" t="s">
        <v>473</v>
      </c>
      <c r="M196" s="57" t="s">
        <v>474</v>
      </c>
      <c r="N196" s="57" t="s">
        <v>475</v>
      </c>
      <c r="O196" s="57" t="s">
        <v>476</v>
      </c>
      <c r="P196" s="57" t="s">
        <v>477</v>
      </c>
      <c r="Q196" s="15"/>
      <c r="R196" s="150" t="s">
        <v>41</v>
      </c>
      <c r="S196" s="58"/>
    </row>
    <row r="197" spans="1:19" s="188" customFormat="1" ht="11.1" customHeight="1" x14ac:dyDescent="0.25">
      <c r="B197" s="231"/>
      <c r="C197" s="231"/>
      <c r="D197" s="56" t="s">
        <v>42</v>
      </c>
      <c r="E197" s="60"/>
      <c r="F197" s="60"/>
      <c r="G197" s="60">
        <v>70</v>
      </c>
      <c r="H197" s="60">
        <v>65</v>
      </c>
      <c r="I197" s="60">
        <v>60</v>
      </c>
      <c r="J197" s="60">
        <v>50</v>
      </c>
      <c r="K197" s="60">
        <v>60</v>
      </c>
      <c r="L197" s="60">
        <v>60</v>
      </c>
      <c r="M197" s="60">
        <v>75</v>
      </c>
      <c r="N197" s="60"/>
      <c r="O197" s="60"/>
      <c r="P197" s="60"/>
      <c r="Q197" s="15"/>
      <c r="R197" s="60">
        <f>AVERAGE(E197:P197)</f>
        <v>62.857142857142854</v>
      </c>
      <c r="S197" s="61" t="s">
        <v>43</v>
      </c>
    </row>
    <row r="198" spans="1:19" s="188" customFormat="1" ht="11.1" customHeight="1" x14ac:dyDescent="0.25">
      <c r="B198" s="231"/>
      <c r="C198" s="231"/>
      <c r="D198" s="56" t="s">
        <v>44</v>
      </c>
      <c r="E198" s="62" t="s">
        <v>45</v>
      </c>
      <c r="F198" s="62" t="s">
        <v>45</v>
      </c>
      <c r="G198" s="62" t="s">
        <v>83</v>
      </c>
      <c r="H198" s="62" t="s">
        <v>83</v>
      </c>
      <c r="I198" s="62" t="s">
        <v>83</v>
      </c>
      <c r="J198" s="63" t="s">
        <v>83</v>
      </c>
      <c r="K198" s="62" t="s">
        <v>83</v>
      </c>
      <c r="L198" s="62" t="s">
        <v>83</v>
      </c>
      <c r="M198" s="62" t="s">
        <v>97</v>
      </c>
      <c r="N198" s="62"/>
      <c r="O198" s="62"/>
      <c r="P198" s="62" t="s">
        <v>45</v>
      </c>
      <c r="Q198" s="64"/>
      <c r="R198" s="60">
        <f>AVERAGE(E197:J197)</f>
        <v>61.25</v>
      </c>
      <c r="S198" s="61" t="s">
        <v>46</v>
      </c>
    </row>
    <row r="199" spans="1:19" s="185" customFormat="1" ht="11.1" customHeight="1" x14ac:dyDescent="0.25">
      <c r="B199" s="184"/>
      <c r="C199" s="184"/>
      <c r="D199" s="59"/>
      <c r="E199" s="82"/>
      <c r="F199" s="82"/>
      <c r="G199" s="82"/>
      <c r="H199" s="82"/>
      <c r="I199" s="82"/>
      <c r="J199" s="83"/>
      <c r="K199" s="82"/>
      <c r="L199" s="82"/>
      <c r="M199" s="82"/>
      <c r="N199" s="82"/>
      <c r="O199" s="82"/>
      <c r="P199" s="82"/>
      <c r="Q199" s="81"/>
      <c r="R199" s="65"/>
      <c r="S199" s="85"/>
    </row>
    <row r="201" spans="1:19" ht="20.100000000000001" customHeight="1" x14ac:dyDescent="0.25">
      <c r="A201" s="163" t="s">
        <v>394</v>
      </c>
      <c r="B201" s="10"/>
      <c r="C201" s="10"/>
      <c r="D201" s="10"/>
      <c r="E201" s="10"/>
      <c r="F201" s="10"/>
      <c r="G201" s="159"/>
      <c r="H201" s="8"/>
      <c r="I201" s="8"/>
      <c r="J201" s="8"/>
      <c r="K201" s="8"/>
      <c r="L201" s="7"/>
      <c r="M201" s="7"/>
      <c r="N201" s="8"/>
      <c r="O201" s="8"/>
      <c r="P201" s="8"/>
      <c r="Q201" s="8"/>
      <c r="R201" s="8"/>
      <c r="S201" s="8"/>
    </row>
    <row r="202" spans="1:19" ht="15" customHeight="1" x14ac:dyDescent="0.25">
      <c r="A202" s="215"/>
      <c r="B202" s="215"/>
      <c r="C202" s="10"/>
      <c r="D202" s="14" t="s">
        <v>26</v>
      </c>
      <c r="E202" s="10"/>
      <c r="F202" s="10"/>
      <c r="G202" s="159"/>
      <c r="H202" s="8"/>
      <c r="I202" s="8"/>
      <c r="J202" s="8"/>
      <c r="K202" s="8"/>
      <c r="L202" s="7"/>
      <c r="M202" s="7"/>
      <c r="N202" s="8"/>
      <c r="O202" s="8"/>
      <c r="P202" s="8"/>
      <c r="Q202" s="8"/>
      <c r="R202" s="8"/>
      <c r="S202" s="149"/>
    </row>
    <row r="203" spans="1:19" ht="11.1" customHeight="1" x14ac:dyDescent="0.25">
      <c r="A203" s="2"/>
      <c r="B203" s="3"/>
      <c r="C203" s="2"/>
      <c r="D203" s="1"/>
      <c r="E203" s="1"/>
      <c r="F203" s="1"/>
      <c r="G203" s="160"/>
      <c r="H203" s="1"/>
      <c r="I203" s="1"/>
      <c r="J203" s="1"/>
      <c r="K203" s="1"/>
      <c r="L203" s="7"/>
      <c r="M203" s="7"/>
      <c r="N203" s="1"/>
      <c r="O203" s="1"/>
      <c r="P203" s="1"/>
      <c r="Q203" s="1"/>
      <c r="R203" s="1"/>
      <c r="S203" s="4"/>
    </row>
    <row r="204" spans="1:19" ht="11.1" customHeight="1" x14ac:dyDescent="0.25">
      <c r="A204" s="55"/>
      <c r="B204" s="225" t="s">
        <v>116</v>
      </c>
      <c r="C204" s="226"/>
      <c r="D204" s="56" t="s">
        <v>28</v>
      </c>
      <c r="E204" s="57" t="s">
        <v>29</v>
      </c>
      <c r="F204" s="57" t="s">
        <v>30</v>
      </c>
      <c r="G204" s="57" t="s">
        <v>31</v>
      </c>
      <c r="H204" s="57" t="s">
        <v>32</v>
      </c>
      <c r="I204" s="57" t="s">
        <v>33</v>
      </c>
      <c r="J204" s="57" t="s">
        <v>34</v>
      </c>
      <c r="K204" s="57" t="s">
        <v>35</v>
      </c>
      <c r="L204" s="57" t="s">
        <v>36</v>
      </c>
      <c r="M204" s="57" t="s">
        <v>37</v>
      </c>
      <c r="N204" s="57" t="s">
        <v>38</v>
      </c>
      <c r="O204" s="57" t="s">
        <v>39</v>
      </c>
      <c r="P204" s="57" t="s">
        <v>40</v>
      </c>
      <c r="Q204" s="15"/>
      <c r="R204" s="57" t="s">
        <v>41</v>
      </c>
      <c r="S204" s="58"/>
    </row>
    <row r="205" spans="1:19" ht="11.1" customHeight="1" x14ac:dyDescent="0.25">
      <c r="A205" s="59"/>
      <c r="B205" s="227"/>
      <c r="C205" s="228"/>
      <c r="D205" s="56" t="s">
        <v>42</v>
      </c>
      <c r="E205" s="60"/>
      <c r="F205" s="60"/>
      <c r="G205" s="60"/>
      <c r="H205" s="60"/>
      <c r="I205" s="60"/>
      <c r="J205" s="60">
        <v>35</v>
      </c>
      <c r="K205" s="60"/>
      <c r="L205" s="60"/>
      <c r="M205" s="60"/>
      <c r="N205" s="60"/>
      <c r="O205" s="60"/>
      <c r="P205" s="60"/>
      <c r="Q205" s="15"/>
      <c r="R205" s="60">
        <f>AVERAGE(E205:P205)</f>
        <v>35</v>
      </c>
      <c r="S205" s="61" t="s">
        <v>43</v>
      </c>
    </row>
    <row r="206" spans="1:19" ht="11.1" customHeight="1" x14ac:dyDescent="0.25">
      <c r="A206" s="59"/>
      <c r="B206" s="229"/>
      <c r="C206" s="230"/>
      <c r="D206" s="56" t="s">
        <v>44</v>
      </c>
      <c r="E206" s="62"/>
      <c r="F206" s="62"/>
      <c r="G206" s="62"/>
      <c r="H206" s="62"/>
      <c r="I206" s="62"/>
      <c r="J206" s="63"/>
      <c r="K206" s="235" t="s">
        <v>371</v>
      </c>
      <c r="L206" s="236"/>
      <c r="M206" s="236"/>
      <c r="N206" s="236"/>
      <c r="O206" s="236"/>
      <c r="P206" s="237"/>
      <c r="Q206" s="64"/>
      <c r="R206" s="60">
        <f>AVERAGE(E205:J205)</f>
        <v>35</v>
      </c>
      <c r="S206" s="61" t="s">
        <v>46</v>
      </c>
    </row>
    <row r="207" spans="1:19" ht="11.1" customHeight="1" x14ac:dyDescent="0.25">
      <c r="A207" s="59"/>
      <c r="B207" s="59"/>
      <c r="C207" s="59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15"/>
      <c r="P207" s="15"/>
      <c r="Q207" s="15"/>
      <c r="R207" s="15"/>
      <c r="S207" s="54"/>
    </row>
    <row r="208" spans="1:19" ht="11.1" customHeight="1" x14ac:dyDescent="0.25">
      <c r="A208" s="55"/>
      <c r="B208" s="225" t="s">
        <v>117</v>
      </c>
      <c r="C208" s="226"/>
      <c r="D208" s="56" t="s">
        <v>28</v>
      </c>
      <c r="E208" s="57" t="s">
        <v>47</v>
      </c>
      <c r="F208" s="57" t="s">
        <v>48</v>
      </c>
      <c r="G208" s="57" t="s">
        <v>49</v>
      </c>
      <c r="H208" s="57" t="s">
        <v>50</v>
      </c>
      <c r="I208" s="57" t="s">
        <v>51</v>
      </c>
      <c r="J208" s="57" t="s">
        <v>52</v>
      </c>
      <c r="K208" s="57" t="s">
        <v>53</v>
      </c>
      <c r="L208" s="57" t="s">
        <v>54</v>
      </c>
      <c r="M208" s="57" t="s">
        <v>55</v>
      </c>
      <c r="N208" s="57" t="s">
        <v>56</v>
      </c>
      <c r="O208" s="57" t="s">
        <v>57</v>
      </c>
      <c r="P208" s="57" t="s">
        <v>58</v>
      </c>
      <c r="Q208" s="15"/>
      <c r="R208" s="57" t="s">
        <v>41</v>
      </c>
      <c r="S208" s="58"/>
    </row>
    <row r="209" spans="1:19" ht="11.1" customHeight="1" x14ac:dyDescent="0.25">
      <c r="A209" s="59"/>
      <c r="B209" s="227"/>
      <c r="C209" s="228"/>
      <c r="D209" s="56" t="s">
        <v>42</v>
      </c>
      <c r="E209" s="60"/>
      <c r="F209" s="60"/>
      <c r="G209" s="60"/>
      <c r="H209" s="60"/>
      <c r="I209" s="60"/>
      <c r="J209" s="60">
        <v>70</v>
      </c>
      <c r="K209" s="60">
        <v>170</v>
      </c>
      <c r="L209" s="60">
        <v>80</v>
      </c>
      <c r="M209" s="60">
        <v>70</v>
      </c>
      <c r="N209" s="60">
        <v>90</v>
      </c>
      <c r="O209" s="60">
        <v>90</v>
      </c>
      <c r="P209" s="60"/>
      <c r="Q209" s="15"/>
      <c r="R209" s="60">
        <f>AVERAGE(E209:P209)</f>
        <v>95</v>
      </c>
      <c r="S209" s="61" t="s">
        <v>43</v>
      </c>
    </row>
    <row r="210" spans="1:19" ht="11.1" customHeight="1" x14ac:dyDescent="0.25">
      <c r="A210" s="59"/>
      <c r="B210" s="229"/>
      <c r="C210" s="230"/>
      <c r="D210" s="56" t="s">
        <v>44</v>
      </c>
      <c r="E210" s="232" t="s">
        <v>371</v>
      </c>
      <c r="F210" s="233"/>
      <c r="G210" s="233"/>
      <c r="H210" s="233"/>
      <c r="I210" s="234"/>
      <c r="J210" s="63"/>
      <c r="K210" s="63"/>
      <c r="L210" s="63"/>
      <c r="M210" s="63"/>
      <c r="N210" s="63"/>
      <c r="O210" s="63"/>
      <c r="P210" s="63" t="s">
        <v>45</v>
      </c>
      <c r="Q210" s="64"/>
      <c r="R210" s="60">
        <f>AVERAGE(E209:J209)</f>
        <v>70</v>
      </c>
      <c r="S210" s="61" t="s">
        <v>46</v>
      </c>
    </row>
    <row r="211" spans="1:19" ht="11.1" customHeight="1" x14ac:dyDescent="0.25">
      <c r="A211" s="59"/>
      <c r="B211" s="52"/>
      <c r="C211" s="15"/>
      <c r="D211" s="66"/>
      <c r="E211" s="66"/>
      <c r="F211" s="66"/>
      <c r="G211" s="61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54"/>
    </row>
    <row r="212" spans="1:19" ht="11.1" customHeight="1" x14ac:dyDescent="0.25">
      <c r="A212" s="55"/>
      <c r="B212" s="225" t="s">
        <v>118</v>
      </c>
      <c r="C212" s="226"/>
      <c r="D212" s="56" t="s">
        <v>28</v>
      </c>
      <c r="E212" s="57" t="s">
        <v>60</v>
      </c>
      <c r="F212" s="57" t="s">
        <v>61</v>
      </c>
      <c r="G212" s="57" t="s">
        <v>62</v>
      </c>
      <c r="H212" s="57" t="s">
        <v>63</v>
      </c>
      <c r="I212" s="57" t="s">
        <v>64</v>
      </c>
      <c r="J212" s="57" t="s">
        <v>65</v>
      </c>
      <c r="K212" s="57" t="s">
        <v>66</v>
      </c>
      <c r="L212" s="57" t="s">
        <v>67</v>
      </c>
      <c r="M212" s="57" t="s">
        <v>68</v>
      </c>
      <c r="N212" s="57" t="s">
        <v>56</v>
      </c>
      <c r="O212" s="57" t="s">
        <v>69</v>
      </c>
      <c r="P212" s="57" t="s">
        <v>70</v>
      </c>
      <c r="Q212" s="15"/>
      <c r="R212" s="57" t="s">
        <v>41</v>
      </c>
      <c r="S212" s="58"/>
    </row>
    <row r="213" spans="1:19" ht="11.1" customHeight="1" x14ac:dyDescent="0.25">
      <c r="A213" s="59"/>
      <c r="B213" s="227"/>
      <c r="C213" s="228"/>
      <c r="D213" s="56" t="s">
        <v>42</v>
      </c>
      <c r="E213" s="60"/>
      <c r="F213" s="60"/>
      <c r="G213" s="60">
        <v>30</v>
      </c>
      <c r="H213" s="60">
        <v>60</v>
      </c>
      <c r="I213" s="60">
        <v>60</v>
      </c>
      <c r="J213" s="60" t="s">
        <v>16</v>
      </c>
      <c r="K213" s="60"/>
      <c r="L213" s="60"/>
      <c r="M213" s="60"/>
      <c r="N213" s="60">
        <v>70</v>
      </c>
      <c r="O213" s="60" t="s">
        <v>16</v>
      </c>
      <c r="P213" s="60"/>
      <c r="Q213" s="15"/>
      <c r="R213" s="60">
        <f>AVERAGE(E213:P213)</f>
        <v>55</v>
      </c>
      <c r="S213" s="61" t="s">
        <v>43</v>
      </c>
    </row>
    <row r="214" spans="1:19" ht="11.1" customHeight="1" x14ac:dyDescent="0.25">
      <c r="A214" s="59"/>
      <c r="B214" s="229"/>
      <c r="C214" s="230"/>
      <c r="D214" s="56" t="s">
        <v>44</v>
      </c>
      <c r="E214" s="63" t="s">
        <v>45</v>
      </c>
      <c r="F214" s="63" t="s">
        <v>45</v>
      </c>
      <c r="G214" s="62"/>
      <c r="H214" s="62"/>
      <c r="I214" s="62"/>
      <c r="J214" s="63"/>
      <c r="K214" s="63" t="s">
        <v>143</v>
      </c>
      <c r="L214" s="63" t="s">
        <v>143</v>
      </c>
      <c r="M214" s="63" t="s">
        <v>143</v>
      </c>
      <c r="N214" s="63"/>
      <c r="O214" s="63"/>
      <c r="P214" s="63" t="s">
        <v>45</v>
      </c>
      <c r="Q214" s="64"/>
      <c r="R214" s="60">
        <f>AVERAGE(E213:J213)</f>
        <v>50</v>
      </c>
      <c r="S214" s="61" t="s">
        <v>46</v>
      </c>
    </row>
    <row r="215" spans="1:19" ht="11.1" customHeight="1" x14ac:dyDescent="0.25">
      <c r="A215" s="59"/>
      <c r="B215" s="55"/>
      <c r="C215" s="59"/>
      <c r="D215" s="59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59"/>
      <c r="R215" s="59"/>
      <c r="S215" s="59"/>
    </row>
    <row r="216" spans="1:19" ht="11.1" customHeight="1" x14ac:dyDescent="0.25">
      <c r="A216" s="55"/>
      <c r="B216" s="225" t="s">
        <v>119</v>
      </c>
      <c r="C216" s="226"/>
      <c r="D216" s="56" t="s">
        <v>28</v>
      </c>
      <c r="E216" s="57" t="s">
        <v>71</v>
      </c>
      <c r="F216" s="57" t="s">
        <v>72</v>
      </c>
      <c r="G216" s="57" t="s">
        <v>73</v>
      </c>
      <c r="H216" s="57" t="s">
        <v>74</v>
      </c>
      <c r="I216" s="57" t="s">
        <v>75</v>
      </c>
      <c r="J216" s="57" t="s">
        <v>76</v>
      </c>
      <c r="K216" s="57" t="s">
        <v>77</v>
      </c>
      <c r="L216" s="57" t="s">
        <v>78</v>
      </c>
      <c r="M216" s="57" t="s">
        <v>79</v>
      </c>
      <c r="N216" s="57" t="s">
        <v>80</v>
      </c>
      <c r="O216" s="57" t="s">
        <v>81</v>
      </c>
      <c r="P216" s="57" t="s">
        <v>82</v>
      </c>
      <c r="Q216" s="15"/>
      <c r="R216" s="57" t="s">
        <v>41</v>
      </c>
      <c r="S216" s="58"/>
    </row>
    <row r="217" spans="1:19" ht="11.1" customHeight="1" x14ac:dyDescent="0.25">
      <c r="A217" s="59"/>
      <c r="B217" s="227"/>
      <c r="C217" s="228"/>
      <c r="D217" s="56" t="s">
        <v>42</v>
      </c>
      <c r="E217" s="60"/>
      <c r="F217" s="60"/>
      <c r="G217" s="60">
        <v>80</v>
      </c>
      <c r="H217" s="60">
        <v>60</v>
      </c>
      <c r="I217" s="60">
        <v>70</v>
      </c>
      <c r="J217" s="60">
        <v>50</v>
      </c>
      <c r="K217" s="60">
        <v>30</v>
      </c>
      <c r="L217" s="60">
        <v>30</v>
      </c>
      <c r="M217" s="60" t="s">
        <v>337</v>
      </c>
      <c r="N217" s="60">
        <v>70</v>
      </c>
      <c r="O217" s="60">
        <v>90</v>
      </c>
      <c r="P217" s="60" t="s">
        <v>16</v>
      </c>
      <c r="Q217" s="15"/>
      <c r="R217" s="60">
        <f>AVERAGE(E217:P217)</f>
        <v>60</v>
      </c>
      <c r="S217" s="61" t="s">
        <v>43</v>
      </c>
    </row>
    <row r="218" spans="1:19" ht="11.1" customHeight="1" x14ac:dyDescent="0.25">
      <c r="A218" s="59"/>
      <c r="B218" s="229"/>
      <c r="C218" s="230"/>
      <c r="D218" s="56" t="s">
        <v>44</v>
      </c>
      <c r="E218" s="63" t="s">
        <v>45</v>
      </c>
      <c r="F218" s="63" t="s">
        <v>45</v>
      </c>
      <c r="G218" s="62"/>
      <c r="H218" s="62"/>
      <c r="I218" s="62"/>
      <c r="J218" s="63" t="s">
        <v>83</v>
      </c>
      <c r="K218" s="63" t="s">
        <v>83</v>
      </c>
      <c r="L218" s="63" t="s">
        <v>83</v>
      </c>
      <c r="M218" s="63" t="s">
        <v>16</v>
      </c>
      <c r="N218" s="63" t="s">
        <v>83</v>
      </c>
      <c r="O218" s="63" t="s">
        <v>83</v>
      </c>
      <c r="P218" s="63" t="s">
        <v>16</v>
      </c>
      <c r="Q218" s="64"/>
      <c r="R218" s="60">
        <f>AVERAGE(E217:J217)</f>
        <v>65</v>
      </c>
      <c r="S218" s="61" t="s">
        <v>46</v>
      </c>
    </row>
    <row r="219" spans="1:19" ht="11.1" customHeight="1" x14ac:dyDescent="0.25">
      <c r="A219" s="59"/>
      <c r="B219" s="55"/>
      <c r="C219" s="59"/>
      <c r="D219" s="59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59"/>
      <c r="R219" s="59"/>
      <c r="S219" s="59"/>
    </row>
    <row r="220" spans="1:19" ht="11.1" customHeight="1" x14ac:dyDescent="0.25">
      <c r="A220" s="55"/>
      <c r="B220" s="225" t="s">
        <v>122</v>
      </c>
      <c r="C220" s="226"/>
      <c r="D220" s="56" t="s">
        <v>28</v>
      </c>
      <c r="E220" s="57" t="s">
        <v>85</v>
      </c>
      <c r="F220" s="57" t="s">
        <v>86</v>
      </c>
      <c r="G220" s="57" t="s">
        <v>87</v>
      </c>
      <c r="H220" s="57" t="s">
        <v>88</v>
      </c>
      <c r="I220" s="57" t="s">
        <v>89</v>
      </c>
      <c r="J220" s="57" t="s">
        <v>90</v>
      </c>
      <c r="K220" s="57" t="s">
        <v>91</v>
      </c>
      <c r="L220" s="57" t="s">
        <v>92</v>
      </c>
      <c r="M220" s="57" t="s">
        <v>93</v>
      </c>
      <c r="N220" s="57" t="s">
        <v>94</v>
      </c>
      <c r="O220" s="57" t="s">
        <v>95</v>
      </c>
      <c r="P220" s="57" t="s">
        <v>96</v>
      </c>
      <c r="Q220" s="15"/>
      <c r="R220" s="57" t="s">
        <v>41</v>
      </c>
      <c r="S220" s="58"/>
    </row>
    <row r="221" spans="1:19" ht="11.1" customHeight="1" x14ac:dyDescent="0.25">
      <c r="A221" s="59"/>
      <c r="B221" s="227"/>
      <c r="C221" s="228"/>
      <c r="D221" s="56" t="s">
        <v>42</v>
      </c>
      <c r="E221" s="60">
        <v>110</v>
      </c>
      <c r="F221" s="60"/>
      <c r="G221" s="60"/>
      <c r="H221" s="60">
        <v>40</v>
      </c>
      <c r="I221" s="60">
        <v>20</v>
      </c>
      <c r="J221" s="60">
        <v>10</v>
      </c>
      <c r="K221" s="60" t="s">
        <v>16</v>
      </c>
      <c r="L221" s="60">
        <v>50</v>
      </c>
      <c r="M221" s="60">
        <v>60</v>
      </c>
      <c r="N221" s="60"/>
      <c r="O221" s="60">
        <v>90</v>
      </c>
      <c r="P221" s="60"/>
      <c r="Q221" s="15"/>
      <c r="R221" s="60">
        <f>AVERAGE(E221:P221)</f>
        <v>54.285714285714285</v>
      </c>
      <c r="S221" s="61" t="s">
        <v>43</v>
      </c>
    </row>
    <row r="222" spans="1:19" ht="11.1" customHeight="1" x14ac:dyDescent="0.25">
      <c r="A222" s="59"/>
      <c r="B222" s="229"/>
      <c r="C222" s="230"/>
      <c r="D222" s="56" t="s">
        <v>44</v>
      </c>
      <c r="E222" s="62" t="s">
        <v>97</v>
      </c>
      <c r="F222" s="63" t="s">
        <v>45</v>
      </c>
      <c r="G222" s="63" t="s">
        <v>45</v>
      </c>
      <c r="H222" s="62" t="s">
        <v>98</v>
      </c>
      <c r="I222" s="62" t="s">
        <v>98</v>
      </c>
      <c r="J222" s="63" t="s">
        <v>98</v>
      </c>
      <c r="K222" s="63" t="s">
        <v>16</v>
      </c>
      <c r="L222" s="63" t="s">
        <v>98</v>
      </c>
      <c r="M222" s="63" t="s">
        <v>98</v>
      </c>
      <c r="N222" s="63" t="s">
        <v>59</v>
      </c>
      <c r="O222" s="63" t="s">
        <v>97</v>
      </c>
      <c r="P222" s="63" t="s">
        <v>45</v>
      </c>
      <c r="Q222" s="64"/>
      <c r="R222" s="60">
        <f>AVERAGE(E221:J221)</f>
        <v>45</v>
      </c>
      <c r="S222" s="61" t="s">
        <v>46</v>
      </c>
    </row>
    <row r="223" spans="1:19" ht="11.1" customHeight="1" x14ac:dyDescent="0.25">
      <c r="A223" s="59"/>
      <c r="B223" s="15"/>
      <c r="C223" s="15"/>
      <c r="D223" s="15"/>
      <c r="E223" s="15"/>
      <c r="F223" s="15"/>
      <c r="G223" s="161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1.1" customHeight="1" x14ac:dyDescent="0.25">
      <c r="A224" s="55"/>
      <c r="B224" s="225" t="s">
        <v>128</v>
      </c>
      <c r="C224" s="226"/>
      <c r="D224" s="56" t="s">
        <v>28</v>
      </c>
      <c r="E224" s="57" t="s">
        <v>124</v>
      </c>
      <c r="F224" s="57" t="s">
        <v>125</v>
      </c>
      <c r="G224" s="57" t="s">
        <v>126</v>
      </c>
      <c r="H224" s="57" t="s">
        <v>127</v>
      </c>
      <c r="I224" s="57" t="s">
        <v>129</v>
      </c>
      <c r="J224" s="57" t="s">
        <v>130</v>
      </c>
      <c r="K224" s="57" t="s">
        <v>131</v>
      </c>
      <c r="L224" s="57" t="s">
        <v>132</v>
      </c>
      <c r="M224" s="57" t="s">
        <v>133</v>
      </c>
      <c r="N224" s="57" t="s">
        <v>134</v>
      </c>
      <c r="O224" s="57" t="s">
        <v>135</v>
      </c>
      <c r="P224" s="57" t="s">
        <v>136</v>
      </c>
      <c r="Q224" s="15"/>
      <c r="R224" s="57" t="s">
        <v>41</v>
      </c>
      <c r="S224" s="58"/>
    </row>
    <row r="225" spans="1:19" ht="11.1" customHeight="1" x14ac:dyDescent="0.25">
      <c r="A225" s="59"/>
      <c r="B225" s="227"/>
      <c r="C225" s="228"/>
      <c r="D225" s="56" t="s">
        <v>42</v>
      </c>
      <c r="E225" s="60"/>
      <c r="F225" s="60"/>
      <c r="G225" s="60">
        <v>70</v>
      </c>
      <c r="H225" s="60">
        <v>60</v>
      </c>
      <c r="I225" s="60">
        <v>20</v>
      </c>
      <c r="J225" s="60" t="s">
        <v>16</v>
      </c>
      <c r="K225" s="60">
        <v>50</v>
      </c>
      <c r="L225" s="60">
        <v>20</v>
      </c>
      <c r="M225" s="60">
        <v>50</v>
      </c>
      <c r="N225" s="60"/>
      <c r="O225" s="60"/>
      <c r="P225" s="60"/>
      <c r="Q225" s="15"/>
      <c r="R225" s="60">
        <f>AVERAGE(E225:P225)</f>
        <v>45</v>
      </c>
      <c r="S225" s="61" t="s">
        <v>43</v>
      </c>
    </row>
    <row r="226" spans="1:19" ht="11.1" customHeight="1" x14ac:dyDescent="0.25">
      <c r="A226" s="59"/>
      <c r="B226" s="229"/>
      <c r="C226" s="230"/>
      <c r="D226" s="56" t="s">
        <v>44</v>
      </c>
      <c r="E226" s="63" t="s">
        <v>45</v>
      </c>
      <c r="F226" s="63" t="s">
        <v>45</v>
      </c>
      <c r="G226" s="62" t="s">
        <v>97</v>
      </c>
      <c r="H226" s="62" t="s">
        <v>98</v>
      </c>
      <c r="I226" s="62" t="s">
        <v>98</v>
      </c>
      <c r="J226" s="62" t="s">
        <v>16</v>
      </c>
      <c r="K226" s="62" t="s">
        <v>98</v>
      </c>
      <c r="L226" s="62" t="s">
        <v>98</v>
      </c>
      <c r="M226" s="62" t="s">
        <v>98</v>
      </c>
      <c r="N226" s="232" t="s">
        <v>155</v>
      </c>
      <c r="O226" s="233"/>
      <c r="P226" s="234"/>
      <c r="Q226" s="64"/>
      <c r="R226" s="60">
        <f>AVERAGE(E225:J225)</f>
        <v>50</v>
      </c>
      <c r="S226" s="61" t="s">
        <v>46</v>
      </c>
    </row>
    <row r="227" spans="1:19" ht="11.1" customHeight="1" x14ac:dyDescent="0.25">
      <c r="A227" s="59"/>
      <c r="B227" s="15"/>
      <c r="C227" s="15"/>
      <c r="D227" s="15"/>
      <c r="E227" s="15"/>
      <c r="F227" s="15"/>
      <c r="G227" s="161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1.1" customHeight="1" x14ac:dyDescent="0.25">
      <c r="A228" s="55"/>
      <c r="B228" s="225" t="s">
        <v>295</v>
      </c>
      <c r="C228" s="226"/>
      <c r="D228" s="56" t="s">
        <v>28</v>
      </c>
      <c r="E228" s="57" t="s">
        <v>296</v>
      </c>
      <c r="F228" s="57" t="s">
        <v>297</v>
      </c>
      <c r="G228" s="57" t="s">
        <v>298</v>
      </c>
      <c r="H228" s="57" t="s">
        <v>299</v>
      </c>
      <c r="I228" s="57" t="s">
        <v>300</v>
      </c>
      <c r="J228" s="57" t="s">
        <v>301</v>
      </c>
      <c r="K228" s="57" t="s">
        <v>302</v>
      </c>
      <c r="L228" s="57" t="s">
        <v>303</v>
      </c>
      <c r="M228" s="57" t="s">
        <v>304</v>
      </c>
      <c r="N228" s="57" t="s">
        <v>305</v>
      </c>
      <c r="O228" s="57" t="s">
        <v>306</v>
      </c>
      <c r="P228" s="57" t="s">
        <v>307</v>
      </c>
      <c r="Q228" s="15"/>
      <c r="R228" s="150" t="s">
        <v>41</v>
      </c>
      <c r="S228" s="58"/>
    </row>
    <row r="229" spans="1:19" ht="11.1" customHeight="1" x14ac:dyDescent="0.25">
      <c r="A229" s="59"/>
      <c r="B229" s="227"/>
      <c r="C229" s="228"/>
      <c r="D229" s="56" t="s">
        <v>42</v>
      </c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>
        <v>90</v>
      </c>
      <c r="P229" s="60">
        <v>120</v>
      </c>
      <c r="Q229" s="15"/>
      <c r="R229" s="60">
        <f>AVERAGE(E229:P229)</f>
        <v>105</v>
      </c>
      <c r="S229" s="61" t="s">
        <v>43</v>
      </c>
    </row>
    <row r="230" spans="1:19" ht="11.1" customHeight="1" x14ac:dyDescent="0.25">
      <c r="A230" s="59"/>
      <c r="B230" s="229"/>
      <c r="C230" s="230"/>
      <c r="D230" s="56" t="s">
        <v>44</v>
      </c>
      <c r="E230" s="232" t="s">
        <v>381</v>
      </c>
      <c r="F230" s="233"/>
      <c r="G230" s="233"/>
      <c r="H230" s="233"/>
      <c r="I230" s="233"/>
      <c r="J230" s="233"/>
      <c r="K230" s="233"/>
      <c r="L230" s="233"/>
      <c r="M230" s="234"/>
      <c r="N230" s="63" t="s">
        <v>137</v>
      </c>
      <c r="O230" s="62" t="s">
        <v>97</v>
      </c>
      <c r="P230" s="62" t="s">
        <v>97</v>
      </c>
      <c r="Q230" s="64"/>
      <c r="R230" s="60" t="s">
        <v>16</v>
      </c>
      <c r="S230" s="61" t="s">
        <v>46</v>
      </c>
    </row>
    <row r="231" spans="1:19" s="179" customFormat="1" ht="11.1" customHeight="1" x14ac:dyDescent="0.25">
      <c r="A231" s="59"/>
      <c r="B231" s="15"/>
      <c r="C231" s="15"/>
      <c r="D231" s="15"/>
      <c r="E231" s="15"/>
      <c r="F231" s="15"/>
      <c r="G231" s="161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179" customFormat="1" ht="11.1" customHeight="1" x14ac:dyDescent="0.25">
      <c r="A232" s="59"/>
      <c r="B232" s="231" t="s">
        <v>408</v>
      </c>
      <c r="C232" s="231"/>
      <c r="D232" s="56" t="s">
        <v>28</v>
      </c>
      <c r="E232" s="57" t="s">
        <v>411</v>
      </c>
      <c r="F232" s="57" t="s">
        <v>412</v>
      </c>
      <c r="G232" s="57" t="s">
        <v>413</v>
      </c>
      <c r="H232" s="57" t="s">
        <v>414</v>
      </c>
      <c r="I232" s="57" t="s">
        <v>415</v>
      </c>
      <c r="J232" s="57" t="s">
        <v>416</v>
      </c>
      <c r="K232" s="57" t="s">
        <v>417</v>
      </c>
      <c r="L232" s="57" t="s">
        <v>418</v>
      </c>
      <c r="M232" s="57" t="s">
        <v>419</v>
      </c>
      <c r="N232" s="57" t="s">
        <v>420</v>
      </c>
      <c r="O232" s="57" t="s">
        <v>421</v>
      </c>
      <c r="P232" s="57" t="s">
        <v>422</v>
      </c>
      <c r="Q232" s="15"/>
      <c r="R232" s="150" t="s">
        <v>41</v>
      </c>
      <c r="S232" s="58"/>
    </row>
    <row r="233" spans="1:19" s="179" customFormat="1" ht="11.1" customHeight="1" x14ac:dyDescent="0.25">
      <c r="A233" s="59"/>
      <c r="B233" s="231"/>
      <c r="C233" s="231"/>
      <c r="D233" s="56" t="s">
        <v>42</v>
      </c>
      <c r="E233" s="60"/>
      <c r="F233" s="60"/>
      <c r="G233" s="60">
        <v>130</v>
      </c>
      <c r="H233" s="60">
        <v>130</v>
      </c>
      <c r="I233" s="60">
        <v>60</v>
      </c>
      <c r="J233" s="60">
        <v>70</v>
      </c>
      <c r="K233" s="60">
        <v>120</v>
      </c>
      <c r="L233" s="60"/>
      <c r="M233" s="60"/>
      <c r="N233" s="60"/>
      <c r="O233" s="60">
        <v>70</v>
      </c>
      <c r="P233" s="60">
        <v>80</v>
      </c>
      <c r="Q233" s="15"/>
      <c r="R233" s="60">
        <f>AVERAGE(E233:P233)</f>
        <v>94.285714285714292</v>
      </c>
      <c r="S233" s="61" t="s">
        <v>43</v>
      </c>
    </row>
    <row r="234" spans="1:19" s="179" customFormat="1" ht="11.1" customHeight="1" x14ac:dyDescent="0.25">
      <c r="A234" s="59"/>
      <c r="B234" s="231"/>
      <c r="C234" s="231"/>
      <c r="D234" s="56" t="s">
        <v>44</v>
      </c>
      <c r="E234" s="62" t="s">
        <v>45</v>
      </c>
      <c r="F234" s="62" t="s">
        <v>45</v>
      </c>
      <c r="G234" s="62" t="s">
        <v>97</v>
      </c>
      <c r="H234" s="62" t="s">
        <v>97</v>
      </c>
      <c r="I234" s="62" t="s">
        <v>98</v>
      </c>
      <c r="J234" s="63" t="s">
        <v>98</v>
      </c>
      <c r="K234" s="62" t="s">
        <v>97</v>
      </c>
      <c r="L234" s="62" t="s">
        <v>143</v>
      </c>
      <c r="M234" s="62" t="s">
        <v>143</v>
      </c>
      <c r="N234" s="62" t="s">
        <v>143</v>
      </c>
      <c r="O234" s="62" t="s">
        <v>98</v>
      </c>
      <c r="P234" s="62" t="s">
        <v>97</v>
      </c>
      <c r="Q234" s="64"/>
      <c r="R234" s="60">
        <f>AVERAGE(E233:J233)</f>
        <v>97.5</v>
      </c>
      <c r="S234" s="61" t="s">
        <v>46</v>
      </c>
    </row>
    <row r="235" spans="1:19" s="185" customFormat="1" ht="11.1" customHeight="1" x14ac:dyDescent="0.25">
      <c r="A235" s="59"/>
      <c r="B235" s="184"/>
      <c r="C235" s="184"/>
      <c r="D235" s="59"/>
      <c r="E235" s="82"/>
      <c r="F235" s="82"/>
      <c r="G235" s="82"/>
      <c r="H235" s="82"/>
      <c r="I235" s="82"/>
      <c r="J235" s="83"/>
      <c r="K235" s="82"/>
      <c r="L235" s="82"/>
      <c r="M235" s="82"/>
      <c r="N235" s="82"/>
      <c r="O235" s="82"/>
      <c r="P235" s="82"/>
      <c r="Q235" s="81"/>
      <c r="R235" s="65"/>
      <c r="S235" s="85"/>
    </row>
    <row r="236" spans="1:19" s="183" customFormat="1" ht="11.1" customHeight="1" x14ac:dyDescent="0.25">
      <c r="A236" s="59"/>
      <c r="B236" s="231" t="s">
        <v>446</v>
      </c>
      <c r="C236" s="231"/>
      <c r="D236" s="56" t="s">
        <v>28</v>
      </c>
      <c r="E236" s="57" t="s">
        <v>434</v>
      </c>
      <c r="F236" s="57" t="s">
        <v>435</v>
      </c>
      <c r="G236" s="57" t="s">
        <v>436</v>
      </c>
      <c r="H236" s="57" t="s">
        <v>437</v>
      </c>
      <c r="I236" s="57" t="s">
        <v>438</v>
      </c>
      <c r="J236" s="57" t="s">
        <v>439</v>
      </c>
      <c r="K236" s="57" t="s">
        <v>440</v>
      </c>
      <c r="L236" s="57" t="s">
        <v>441</v>
      </c>
      <c r="M236" s="57" t="s">
        <v>442</v>
      </c>
      <c r="N236" s="57" t="s">
        <v>443</v>
      </c>
      <c r="O236" s="57" t="s">
        <v>444</v>
      </c>
      <c r="P236" s="57" t="s">
        <v>445</v>
      </c>
      <c r="Q236" s="15"/>
      <c r="R236" s="150" t="s">
        <v>41</v>
      </c>
      <c r="S236" s="58"/>
    </row>
    <row r="237" spans="1:19" s="183" customFormat="1" ht="11.1" customHeight="1" x14ac:dyDescent="0.25">
      <c r="A237" s="59"/>
      <c r="B237" s="231"/>
      <c r="C237" s="231"/>
      <c r="D237" s="56" t="s">
        <v>42</v>
      </c>
      <c r="E237" s="60"/>
      <c r="F237" s="60"/>
      <c r="G237" s="60">
        <v>50</v>
      </c>
      <c r="H237" s="60">
        <v>50</v>
      </c>
      <c r="I237" s="60">
        <v>50</v>
      </c>
      <c r="J237" s="60">
        <v>45</v>
      </c>
      <c r="K237" s="60">
        <v>80</v>
      </c>
      <c r="L237" s="60">
        <v>60</v>
      </c>
      <c r="M237" s="60">
        <v>60</v>
      </c>
      <c r="N237" s="60">
        <v>50</v>
      </c>
      <c r="O237" s="60">
        <v>70</v>
      </c>
      <c r="P237" s="60">
        <v>80</v>
      </c>
      <c r="Q237" s="15"/>
      <c r="R237" s="60">
        <f>AVERAGE(E237:P237)</f>
        <v>59.5</v>
      </c>
      <c r="S237" s="61" t="s">
        <v>43</v>
      </c>
    </row>
    <row r="238" spans="1:19" s="183" customFormat="1" ht="11.1" customHeight="1" x14ac:dyDescent="0.25">
      <c r="A238" s="59"/>
      <c r="B238" s="231"/>
      <c r="C238" s="231"/>
      <c r="D238" s="56" t="s">
        <v>44</v>
      </c>
      <c r="E238" s="62" t="s">
        <v>45</v>
      </c>
      <c r="F238" s="62" t="s">
        <v>45</v>
      </c>
      <c r="G238" s="62" t="s">
        <v>98</v>
      </c>
      <c r="H238" s="62" t="s">
        <v>97</v>
      </c>
      <c r="I238" s="62" t="s">
        <v>97</v>
      </c>
      <c r="J238" s="63" t="s">
        <v>98</v>
      </c>
      <c r="K238" s="62" t="s">
        <v>97</v>
      </c>
      <c r="L238" s="62" t="s">
        <v>98</v>
      </c>
      <c r="M238" s="62" t="s">
        <v>98</v>
      </c>
      <c r="N238" s="62" t="s">
        <v>97</v>
      </c>
      <c r="O238" s="62" t="s">
        <v>97</v>
      </c>
      <c r="P238" s="62" t="s">
        <v>97</v>
      </c>
      <c r="Q238" s="64"/>
      <c r="R238" s="60">
        <f>AVERAGE(E237:J237)</f>
        <v>48.75</v>
      </c>
      <c r="S238" s="61" t="s">
        <v>46</v>
      </c>
    </row>
    <row r="239" spans="1:19" s="185" customFormat="1" ht="11.1" customHeight="1" x14ac:dyDescent="0.25">
      <c r="A239" s="59"/>
      <c r="B239" s="189"/>
      <c r="C239" s="189"/>
      <c r="D239" s="59"/>
      <c r="E239" s="82"/>
      <c r="F239" s="82"/>
      <c r="G239" s="82"/>
      <c r="H239" s="82"/>
      <c r="I239" s="82"/>
      <c r="J239" s="83"/>
      <c r="K239" s="82"/>
      <c r="L239" s="82"/>
      <c r="M239" s="82"/>
      <c r="N239" s="82"/>
      <c r="O239" s="82"/>
      <c r="P239" s="82"/>
      <c r="Q239" s="81"/>
      <c r="R239" s="65"/>
      <c r="S239" s="85"/>
    </row>
    <row r="240" spans="1:19" s="188" customFormat="1" ht="11.1" customHeight="1" x14ac:dyDescent="0.25">
      <c r="A240" s="59"/>
      <c r="B240" s="231" t="s">
        <v>465</v>
      </c>
      <c r="C240" s="231"/>
      <c r="D240" s="56" t="s">
        <v>28</v>
      </c>
      <c r="E240" s="57" t="s">
        <v>466</v>
      </c>
      <c r="F240" s="57" t="s">
        <v>467</v>
      </c>
      <c r="G240" s="57" t="s">
        <v>468</v>
      </c>
      <c r="H240" s="57" t="s">
        <v>469</v>
      </c>
      <c r="I240" s="57" t="s">
        <v>470</v>
      </c>
      <c r="J240" s="57" t="s">
        <v>471</v>
      </c>
      <c r="K240" s="57" t="s">
        <v>472</v>
      </c>
      <c r="L240" s="57" t="s">
        <v>473</v>
      </c>
      <c r="M240" s="57" t="s">
        <v>474</v>
      </c>
      <c r="N240" s="57" t="s">
        <v>475</v>
      </c>
      <c r="O240" s="57" t="s">
        <v>476</v>
      </c>
      <c r="P240" s="57" t="s">
        <v>477</v>
      </c>
      <c r="Q240" s="15"/>
      <c r="R240" s="150" t="s">
        <v>41</v>
      </c>
      <c r="S240" s="58"/>
    </row>
    <row r="241" spans="1:19" s="188" customFormat="1" ht="11.1" customHeight="1" x14ac:dyDescent="0.25">
      <c r="A241" s="59"/>
      <c r="B241" s="231"/>
      <c r="C241" s="231"/>
      <c r="D241" s="56" t="s">
        <v>42</v>
      </c>
      <c r="E241" s="60"/>
      <c r="F241" s="60">
        <v>65</v>
      </c>
      <c r="G241" s="60">
        <v>40</v>
      </c>
      <c r="H241" s="60">
        <v>40</v>
      </c>
      <c r="I241" s="60">
        <v>35</v>
      </c>
      <c r="J241" s="60">
        <v>35</v>
      </c>
      <c r="K241" s="60">
        <v>20</v>
      </c>
      <c r="L241" s="60">
        <v>30</v>
      </c>
      <c r="M241" s="60">
        <v>30</v>
      </c>
      <c r="N241" s="60">
        <v>40</v>
      </c>
      <c r="O241" s="60">
        <v>80</v>
      </c>
      <c r="P241" s="60"/>
      <c r="Q241" s="15"/>
      <c r="R241" s="60">
        <f>AVERAGE(E241:P241)</f>
        <v>41.5</v>
      </c>
      <c r="S241" s="61" t="s">
        <v>43</v>
      </c>
    </row>
    <row r="242" spans="1:19" s="188" customFormat="1" ht="11.1" customHeight="1" x14ac:dyDescent="0.25">
      <c r="A242" s="59"/>
      <c r="B242" s="231"/>
      <c r="C242" s="231"/>
      <c r="D242" s="56" t="s">
        <v>44</v>
      </c>
      <c r="E242" s="62" t="s">
        <v>45</v>
      </c>
      <c r="F242" s="62" t="s">
        <v>97</v>
      </c>
      <c r="G242" s="62" t="s">
        <v>290</v>
      </c>
      <c r="H242" s="62" t="s">
        <v>98</v>
      </c>
      <c r="I242" s="62" t="s">
        <v>98</v>
      </c>
      <c r="J242" s="63" t="s">
        <v>98</v>
      </c>
      <c r="K242" s="62" t="s">
        <v>98</v>
      </c>
      <c r="L242" s="62" t="s">
        <v>98</v>
      </c>
      <c r="M242" s="62" t="s">
        <v>98</v>
      </c>
      <c r="N242" s="62" t="s">
        <v>98</v>
      </c>
      <c r="O242" s="62" t="s">
        <v>97</v>
      </c>
      <c r="P242" s="62" t="s">
        <v>45</v>
      </c>
      <c r="Q242" s="64"/>
      <c r="R242" s="60">
        <f>AVERAGE(E241:J241)</f>
        <v>43</v>
      </c>
      <c r="S242" s="61" t="s">
        <v>46</v>
      </c>
    </row>
    <row r="243" spans="1:19" s="185" customFormat="1" ht="11.1" customHeight="1" x14ac:dyDescent="0.25">
      <c r="A243" s="59"/>
      <c r="B243" s="184"/>
      <c r="C243" s="184"/>
      <c r="D243" s="59"/>
      <c r="E243" s="82"/>
      <c r="F243" s="82"/>
      <c r="G243" s="82"/>
      <c r="H243" s="82"/>
      <c r="I243" s="82"/>
      <c r="J243" s="83"/>
      <c r="K243" s="82"/>
      <c r="L243" s="82"/>
      <c r="M243" s="82"/>
      <c r="N243" s="82"/>
      <c r="O243" s="82"/>
      <c r="P243" s="82"/>
      <c r="Q243" s="81"/>
      <c r="R243" s="65"/>
      <c r="S243" s="85"/>
    </row>
    <row r="245" spans="1:19" ht="20.100000000000001" customHeight="1" x14ac:dyDescent="0.25">
      <c r="A245" s="9" t="s">
        <v>252</v>
      </c>
      <c r="B245" s="10"/>
    </row>
    <row r="246" spans="1:19" ht="15" customHeight="1" x14ac:dyDescent="0.25">
      <c r="A246" s="215" t="s">
        <v>351</v>
      </c>
      <c r="B246" s="215"/>
      <c r="D246" s="14" t="s">
        <v>26</v>
      </c>
    </row>
    <row r="247" spans="1:19" ht="11.1" customHeight="1" x14ac:dyDescent="0.25">
      <c r="A247" s="15"/>
      <c r="B247" s="73"/>
      <c r="C247" s="73"/>
      <c r="D247" s="102" t="s">
        <v>199</v>
      </c>
      <c r="E247" s="73"/>
      <c r="F247" s="73"/>
      <c r="G247" s="73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54"/>
    </row>
    <row r="248" spans="1:19" ht="11.1" customHeight="1" x14ac:dyDescent="0.25">
      <c r="A248" s="55"/>
      <c r="B248" s="225" t="s">
        <v>116</v>
      </c>
      <c r="C248" s="226"/>
      <c r="D248" s="56" t="s">
        <v>28</v>
      </c>
      <c r="E248" s="57" t="s">
        <v>29</v>
      </c>
      <c r="F248" s="57" t="s">
        <v>30</v>
      </c>
      <c r="G248" s="57" t="s">
        <v>31</v>
      </c>
      <c r="H248" s="57" t="s">
        <v>32</v>
      </c>
      <c r="I248" s="57" t="s">
        <v>33</v>
      </c>
      <c r="J248" s="57" t="s">
        <v>34</v>
      </c>
      <c r="K248" s="57" t="s">
        <v>35</v>
      </c>
      <c r="L248" s="57" t="s">
        <v>36</v>
      </c>
      <c r="M248" s="57" t="s">
        <v>37</v>
      </c>
      <c r="N248" s="57" t="s">
        <v>38</v>
      </c>
      <c r="O248" s="57" t="s">
        <v>39</v>
      </c>
      <c r="P248" s="57" t="s">
        <v>40</v>
      </c>
      <c r="Q248" s="15"/>
      <c r="R248" s="57" t="s">
        <v>41</v>
      </c>
      <c r="S248" s="58"/>
    </row>
    <row r="249" spans="1:19" ht="11.1" customHeight="1" x14ac:dyDescent="0.25">
      <c r="A249" s="59"/>
      <c r="B249" s="227"/>
      <c r="C249" s="228"/>
      <c r="D249" s="56" t="s">
        <v>42</v>
      </c>
      <c r="E249" s="60"/>
      <c r="F249" s="60"/>
      <c r="G249" s="60" t="s">
        <v>16</v>
      </c>
      <c r="H249" s="60" t="s">
        <v>16</v>
      </c>
      <c r="I249" s="60" t="s">
        <v>16</v>
      </c>
      <c r="J249" s="60">
        <v>55</v>
      </c>
      <c r="K249" s="60">
        <v>20</v>
      </c>
      <c r="L249" s="60">
        <v>60</v>
      </c>
      <c r="M249" s="60">
        <v>50</v>
      </c>
      <c r="N249" s="60">
        <v>60</v>
      </c>
      <c r="O249" s="60">
        <v>40</v>
      </c>
      <c r="P249" s="60" t="s">
        <v>16</v>
      </c>
      <c r="Q249" s="15"/>
      <c r="R249" s="60">
        <f>AVERAGE(E249:P249)</f>
        <v>47.5</v>
      </c>
      <c r="S249" s="61" t="s">
        <v>43</v>
      </c>
    </row>
    <row r="250" spans="1:19" ht="11.1" customHeight="1" x14ac:dyDescent="0.25">
      <c r="A250" s="59"/>
      <c r="B250" s="229"/>
      <c r="C250" s="230"/>
      <c r="D250" s="56" t="s">
        <v>44</v>
      </c>
      <c r="E250" s="62"/>
      <c r="F250" s="62"/>
      <c r="G250" s="62"/>
      <c r="H250" s="62"/>
      <c r="I250" s="62"/>
      <c r="J250" s="63"/>
      <c r="K250" s="63"/>
      <c r="L250" s="63"/>
      <c r="M250" s="63"/>
      <c r="N250" s="63"/>
      <c r="O250" s="63"/>
      <c r="P250" s="63"/>
      <c r="Q250" s="64"/>
      <c r="R250" s="60">
        <f>AVERAGE(E249:J249)</f>
        <v>55</v>
      </c>
      <c r="S250" s="61" t="s">
        <v>46</v>
      </c>
    </row>
    <row r="251" spans="1:19" ht="11.1" customHeight="1" x14ac:dyDescent="0.25">
      <c r="A251" s="59"/>
      <c r="B251" s="59"/>
      <c r="C251" s="59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15"/>
      <c r="P251" s="15"/>
      <c r="Q251" s="15"/>
      <c r="R251" s="15"/>
      <c r="S251" s="54"/>
    </row>
    <row r="252" spans="1:19" ht="11.1" customHeight="1" x14ac:dyDescent="0.25">
      <c r="A252" s="55"/>
      <c r="B252" s="225" t="s">
        <v>117</v>
      </c>
      <c r="C252" s="226"/>
      <c r="D252" s="56" t="s">
        <v>28</v>
      </c>
      <c r="E252" s="57" t="s">
        <v>47</v>
      </c>
      <c r="F252" s="57" t="s">
        <v>48</v>
      </c>
      <c r="G252" s="57" t="s">
        <v>49</v>
      </c>
      <c r="H252" s="57" t="s">
        <v>50</v>
      </c>
      <c r="I252" s="57" t="s">
        <v>51</v>
      </c>
      <c r="J252" s="57" t="s">
        <v>52</v>
      </c>
      <c r="K252" s="57" t="s">
        <v>53</v>
      </c>
      <c r="L252" s="57" t="s">
        <v>54</v>
      </c>
      <c r="M252" s="57" t="s">
        <v>55</v>
      </c>
      <c r="N252" s="57" t="s">
        <v>56</v>
      </c>
      <c r="O252" s="57" t="s">
        <v>57</v>
      </c>
      <c r="P252" s="57" t="s">
        <v>58</v>
      </c>
      <c r="Q252" s="15"/>
      <c r="R252" s="57" t="s">
        <v>41</v>
      </c>
      <c r="S252" s="58"/>
    </row>
    <row r="253" spans="1:19" ht="11.1" customHeight="1" x14ac:dyDescent="0.25">
      <c r="A253" s="59"/>
      <c r="B253" s="227"/>
      <c r="C253" s="228"/>
      <c r="D253" s="56" t="s">
        <v>42</v>
      </c>
      <c r="E253" s="60"/>
      <c r="F253" s="60"/>
      <c r="G253" s="60">
        <v>50</v>
      </c>
      <c r="H253" s="60">
        <v>50</v>
      </c>
      <c r="I253" s="60">
        <v>40</v>
      </c>
      <c r="J253" s="60">
        <v>40</v>
      </c>
      <c r="K253" s="60">
        <v>50</v>
      </c>
      <c r="L253" s="60">
        <v>70</v>
      </c>
      <c r="M253" s="60">
        <v>40</v>
      </c>
      <c r="N253" s="60"/>
      <c r="O253" s="60"/>
      <c r="P253" s="60"/>
      <c r="Q253" s="15"/>
      <c r="R253" s="60">
        <f>AVERAGE(E253:P253)</f>
        <v>48.571428571428569</v>
      </c>
      <c r="S253" s="61" t="s">
        <v>43</v>
      </c>
    </row>
    <row r="254" spans="1:19" ht="11.1" customHeight="1" x14ac:dyDescent="0.25">
      <c r="A254" s="59"/>
      <c r="B254" s="229"/>
      <c r="C254" s="230"/>
      <c r="D254" s="56" t="s">
        <v>44</v>
      </c>
      <c r="E254" s="62" t="s">
        <v>45</v>
      </c>
      <c r="F254" s="62" t="s">
        <v>45</v>
      </c>
      <c r="G254" s="62"/>
      <c r="H254" s="62"/>
      <c r="I254" s="62"/>
      <c r="J254" s="63"/>
      <c r="K254" s="63"/>
      <c r="L254" s="63"/>
      <c r="M254" s="63"/>
      <c r="N254" s="63" t="s">
        <v>59</v>
      </c>
      <c r="O254" s="63" t="s">
        <v>137</v>
      </c>
      <c r="P254" s="63" t="s">
        <v>45</v>
      </c>
      <c r="Q254" s="64"/>
      <c r="R254" s="60">
        <f>AVERAGE(E253:J253)</f>
        <v>45</v>
      </c>
      <c r="S254" s="61" t="s">
        <v>46</v>
      </c>
    </row>
    <row r="255" spans="1:19" ht="11.1" customHeight="1" x14ac:dyDescent="0.25">
      <c r="A255" s="59"/>
      <c r="B255" s="52"/>
      <c r="C255" s="15"/>
      <c r="D255" s="66"/>
      <c r="E255" s="66"/>
      <c r="F255" s="66"/>
      <c r="G255" s="61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54"/>
    </row>
    <row r="256" spans="1:19" ht="11.1" customHeight="1" x14ac:dyDescent="0.25">
      <c r="A256" s="55"/>
      <c r="B256" s="225" t="s">
        <v>118</v>
      </c>
      <c r="C256" s="226"/>
      <c r="D256" s="56" t="s">
        <v>28</v>
      </c>
      <c r="E256" s="57" t="s">
        <v>60</v>
      </c>
      <c r="F256" s="57" t="s">
        <v>61</v>
      </c>
      <c r="G256" s="57" t="s">
        <v>62</v>
      </c>
      <c r="H256" s="57" t="s">
        <v>63</v>
      </c>
      <c r="I256" s="57" t="s">
        <v>64</v>
      </c>
      <c r="J256" s="57" t="s">
        <v>65</v>
      </c>
      <c r="K256" s="57" t="s">
        <v>66</v>
      </c>
      <c r="L256" s="57" t="s">
        <v>67</v>
      </c>
      <c r="M256" s="57" t="s">
        <v>68</v>
      </c>
      <c r="N256" s="57" t="s">
        <v>56</v>
      </c>
      <c r="O256" s="57" t="s">
        <v>69</v>
      </c>
      <c r="P256" s="57" t="s">
        <v>70</v>
      </c>
      <c r="Q256" s="15"/>
      <c r="R256" s="57" t="s">
        <v>41</v>
      </c>
      <c r="S256" s="58"/>
    </row>
    <row r="257" spans="1:19" ht="11.1" customHeight="1" x14ac:dyDescent="0.25">
      <c r="A257" s="59"/>
      <c r="B257" s="227"/>
      <c r="C257" s="228"/>
      <c r="D257" s="56" t="s">
        <v>42</v>
      </c>
      <c r="E257" s="60"/>
      <c r="F257" s="60"/>
      <c r="G257" s="60">
        <v>90</v>
      </c>
      <c r="H257" s="60">
        <v>50</v>
      </c>
      <c r="I257" s="60">
        <v>50</v>
      </c>
      <c r="J257" s="60">
        <v>160</v>
      </c>
      <c r="K257" s="60"/>
      <c r="L257" s="60">
        <v>50</v>
      </c>
      <c r="M257" s="60">
        <v>80</v>
      </c>
      <c r="N257" s="60">
        <v>70</v>
      </c>
      <c r="O257" s="60"/>
      <c r="P257" s="60"/>
      <c r="Q257" s="15"/>
      <c r="R257" s="60">
        <f>AVERAGE(E257:P257)</f>
        <v>78.571428571428569</v>
      </c>
      <c r="S257" s="61" t="s">
        <v>43</v>
      </c>
    </row>
    <row r="258" spans="1:19" ht="11.1" customHeight="1" x14ac:dyDescent="0.25">
      <c r="A258" s="59"/>
      <c r="B258" s="229"/>
      <c r="C258" s="230"/>
      <c r="D258" s="56" t="s">
        <v>44</v>
      </c>
      <c r="E258" s="62" t="s">
        <v>45</v>
      </c>
      <c r="F258" s="62" t="s">
        <v>45</v>
      </c>
      <c r="G258" s="62"/>
      <c r="H258" s="62"/>
      <c r="I258" s="62"/>
      <c r="J258" s="63"/>
      <c r="K258" s="63"/>
      <c r="L258" s="63"/>
      <c r="M258" s="63"/>
      <c r="N258" s="63"/>
      <c r="O258" s="63" t="s">
        <v>59</v>
      </c>
      <c r="P258" s="63" t="s">
        <v>45</v>
      </c>
      <c r="Q258" s="64"/>
      <c r="R258" s="60">
        <f>AVERAGE(E257:J257)</f>
        <v>87.5</v>
      </c>
      <c r="S258" s="61" t="s">
        <v>46</v>
      </c>
    </row>
    <row r="259" spans="1:19" ht="11.1" customHeight="1" x14ac:dyDescent="0.25">
      <c r="A259" s="59"/>
      <c r="B259" s="55"/>
      <c r="C259" s="59"/>
      <c r="D259" s="59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59"/>
      <c r="R259" s="59"/>
      <c r="S259" s="66"/>
    </row>
    <row r="260" spans="1:19" ht="11.1" customHeight="1" x14ac:dyDescent="0.25">
      <c r="A260" s="55"/>
      <c r="B260" s="225" t="s">
        <v>119</v>
      </c>
      <c r="C260" s="226"/>
      <c r="D260" s="56" t="s">
        <v>28</v>
      </c>
      <c r="E260" s="57" t="s">
        <v>71</v>
      </c>
      <c r="F260" s="57" t="s">
        <v>72</v>
      </c>
      <c r="G260" s="57" t="s">
        <v>73</v>
      </c>
      <c r="H260" s="57" t="s">
        <v>74</v>
      </c>
      <c r="I260" s="57" t="s">
        <v>75</v>
      </c>
      <c r="J260" s="57" t="s">
        <v>76</v>
      </c>
      <c r="K260" s="57" t="s">
        <v>77</v>
      </c>
      <c r="L260" s="57" t="s">
        <v>78</v>
      </c>
      <c r="M260" s="57" t="s">
        <v>79</v>
      </c>
      <c r="N260" s="57" t="s">
        <v>80</v>
      </c>
      <c r="O260" s="57" t="s">
        <v>81</v>
      </c>
      <c r="P260" s="57" t="s">
        <v>82</v>
      </c>
      <c r="Q260" s="15"/>
      <c r="R260" s="57" t="s">
        <v>41</v>
      </c>
      <c r="S260" s="58"/>
    </row>
    <row r="261" spans="1:19" ht="11.1" customHeight="1" x14ac:dyDescent="0.25">
      <c r="A261" s="59"/>
      <c r="B261" s="227"/>
      <c r="C261" s="228"/>
      <c r="D261" s="56" t="s">
        <v>42</v>
      </c>
      <c r="E261" s="60"/>
      <c r="F261" s="60"/>
      <c r="G261" s="60">
        <v>140</v>
      </c>
      <c r="H261" s="60">
        <v>50</v>
      </c>
      <c r="I261" s="60">
        <v>40</v>
      </c>
      <c r="J261" s="60">
        <v>40</v>
      </c>
      <c r="K261" s="60">
        <v>30</v>
      </c>
      <c r="L261" s="60">
        <v>20</v>
      </c>
      <c r="M261" s="60"/>
      <c r="N261" s="60">
        <v>70</v>
      </c>
      <c r="O261" s="60">
        <v>90</v>
      </c>
      <c r="P261" s="60"/>
      <c r="Q261" s="15"/>
      <c r="R261" s="60">
        <f>AVERAGE(E261:P261)</f>
        <v>60</v>
      </c>
      <c r="S261" s="61" t="s">
        <v>43</v>
      </c>
    </row>
    <row r="262" spans="1:19" ht="11.1" customHeight="1" x14ac:dyDescent="0.25">
      <c r="A262" s="59"/>
      <c r="B262" s="229"/>
      <c r="C262" s="230"/>
      <c r="D262" s="56" t="s">
        <v>44</v>
      </c>
      <c r="E262" s="62" t="s">
        <v>45</v>
      </c>
      <c r="F262" s="62" t="s">
        <v>45</v>
      </c>
      <c r="G262" s="62"/>
      <c r="H262" s="62"/>
      <c r="I262" s="62"/>
      <c r="J262" s="63" t="s">
        <v>83</v>
      </c>
      <c r="K262" s="63" t="s">
        <v>83</v>
      </c>
      <c r="L262" s="63" t="s">
        <v>83</v>
      </c>
      <c r="M262" s="63"/>
      <c r="N262" s="63" t="s">
        <v>83</v>
      </c>
      <c r="O262" s="63" t="s">
        <v>121</v>
      </c>
      <c r="P262" s="63"/>
      <c r="Q262" s="64"/>
      <c r="R262" s="60">
        <f>AVERAGE(E261:J261)</f>
        <v>67.5</v>
      </c>
      <c r="S262" s="61" t="s">
        <v>46</v>
      </c>
    </row>
    <row r="263" spans="1:19" ht="11.1" customHeight="1" x14ac:dyDescent="0.25">
      <c r="A263" s="59"/>
      <c r="B263" s="55"/>
      <c r="C263" s="59"/>
      <c r="D263" s="59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59"/>
      <c r="R263" s="59"/>
      <c r="S263" s="66"/>
    </row>
    <row r="264" spans="1:19" ht="11.1" customHeight="1" x14ac:dyDescent="0.25">
      <c r="A264" s="55"/>
      <c r="B264" s="225" t="s">
        <v>122</v>
      </c>
      <c r="C264" s="226"/>
      <c r="D264" s="56" t="s">
        <v>28</v>
      </c>
      <c r="E264" s="57" t="s">
        <v>85</v>
      </c>
      <c r="F264" s="57" t="s">
        <v>86</v>
      </c>
      <c r="G264" s="57" t="s">
        <v>87</v>
      </c>
      <c r="H264" s="57" t="s">
        <v>88</v>
      </c>
      <c r="I264" s="57" t="s">
        <v>89</v>
      </c>
      <c r="J264" s="57" t="s">
        <v>90</v>
      </c>
      <c r="K264" s="57" t="s">
        <v>91</v>
      </c>
      <c r="L264" s="57" t="s">
        <v>92</v>
      </c>
      <c r="M264" s="57" t="s">
        <v>93</v>
      </c>
      <c r="N264" s="57" t="s">
        <v>94</v>
      </c>
      <c r="O264" s="57" t="s">
        <v>95</v>
      </c>
      <c r="P264" s="57" t="s">
        <v>96</v>
      </c>
      <c r="Q264" s="15"/>
      <c r="R264" s="57" t="s">
        <v>41</v>
      </c>
      <c r="S264" s="58"/>
    </row>
    <row r="265" spans="1:19" ht="11.1" customHeight="1" x14ac:dyDescent="0.25">
      <c r="A265" s="59"/>
      <c r="B265" s="227"/>
      <c r="C265" s="228"/>
      <c r="D265" s="56" t="s">
        <v>42</v>
      </c>
      <c r="E265" s="60">
        <v>60</v>
      </c>
      <c r="F265" s="60"/>
      <c r="G265" s="60">
        <v>50</v>
      </c>
      <c r="H265" s="60">
        <v>30</v>
      </c>
      <c r="I265" s="60">
        <v>60</v>
      </c>
      <c r="J265" s="60">
        <v>35</v>
      </c>
      <c r="K265" s="60" t="s">
        <v>16</v>
      </c>
      <c r="L265" s="60">
        <v>20</v>
      </c>
      <c r="M265" s="60">
        <v>20</v>
      </c>
      <c r="N265" s="60"/>
      <c r="O265" s="60"/>
      <c r="P265" s="60"/>
      <c r="Q265" s="15"/>
      <c r="R265" s="60">
        <f>AVERAGE(E265:P265)</f>
        <v>39.285714285714285</v>
      </c>
      <c r="S265" s="61" t="s">
        <v>43</v>
      </c>
    </row>
    <row r="266" spans="1:19" ht="11.1" customHeight="1" x14ac:dyDescent="0.25">
      <c r="A266" s="59"/>
      <c r="B266" s="229"/>
      <c r="C266" s="230"/>
      <c r="D266" s="56" t="s">
        <v>44</v>
      </c>
      <c r="E266" s="62" t="s">
        <v>97</v>
      </c>
      <c r="F266" s="63" t="s">
        <v>45</v>
      </c>
      <c r="G266" s="62" t="s">
        <v>83</v>
      </c>
      <c r="H266" s="62" t="s">
        <v>83</v>
      </c>
      <c r="I266" s="62" t="s">
        <v>83</v>
      </c>
      <c r="J266" s="63" t="s">
        <v>98</v>
      </c>
      <c r="K266" s="63" t="s">
        <v>16</v>
      </c>
      <c r="L266" s="63" t="s">
        <v>98</v>
      </c>
      <c r="M266" s="63" t="s">
        <v>98</v>
      </c>
      <c r="N266" s="63" t="s">
        <v>59</v>
      </c>
      <c r="O266" s="63" t="s">
        <v>254</v>
      </c>
      <c r="P266" s="63" t="s">
        <v>45</v>
      </c>
      <c r="Q266" s="64"/>
      <c r="R266" s="60">
        <f>AVERAGE(E265:J265)</f>
        <v>47</v>
      </c>
      <c r="S266" s="61" t="s">
        <v>46</v>
      </c>
    </row>
    <row r="267" spans="1:19" ht="11.1" customHeight="1" x14ac:dyDescent="0.25">
      <c r="A267" s="59"/>
      <c r="B267" s="15"/>
      <c r="C267" s="15"/>
      <c r="D267" s="15"/>
      <c r="E267" s="15"/>
      <c r="F267" s="15"/>
      <c r="G267" s="161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1.1" customHeight="1" x14ac:dyDescent="0.25">
      <c r="A268" s="55"/>
      <c r="B268" s="225" t="s">
        <v>128</v>
      </c>
      <c r="C268" s="226"/>
      <c r="D268" s="56" t="s">
        <v>28</v>
      </c>
      <c r="E268" s="57" t="s">
        <v>124</v>
      </c>
      <c r="F268" s="57" t="s">
        <v>125</v>
      </c>
      <c r="G268" s="57" t="s">
        <v>126</v>
      </c>
      <c r="H268" s="57" t="s">
        <v>127</v>
      </c>
      <c r="I268" s="57" t="s">
        <v>129</v>
      </c>
      <c r="J268" s="57" t="s">
        <v>130</v>
      </c>
      <c r="K268" s="57" t="s">
        <v>131</v>
      </c>
      <c r="L268" s="57" t="s">
        <v>132</v>
      </c>
      <c r="M268" s="57" t="s">
        <v>133</v>
      </c>
      <c r="N268" s="57" t="s">
        <v>134</v>
      </c>
      <c r="O268" s="57" t="s">
        <v>135</v>
      </c>
      <c r="P268" s="57" t="s">
        <v>136</v>
      </c>
      <c r="Q268" s="15"/>
      <c r="R268" s="57" t="s">
        <v>41</v>
      </c>
      <c r="S268" s="58"/>
    </row>
    <row r="269" spans="1:19" ht="11.1" customHeight="1" x14ac:dyDescent="0.25">
      <c r="A269" s="59"/>
      <c r="B269" s="227"/>
      <c r="C269" s="228"/>
      <c r="D269" s="56" t="s">
        <v>42</v>
      </c>
      <c r="E269" s="60"/>
      <c r="F269" s="60"/>
      <c r="G269" s="60">
        <v>80</v>
      </c>
      <c r="H269" s="60">
        <v>40</v>
      </c>
      <c r="I269" s="60" t="s">
        <v>16</v>
      </c>
      <c r="J269" s="60" t="s">
        <v>16</v>
      </c>
      <c r="K269" s="60" t="s">
        <v>16</v>
      </c>
      <c r="L269" s="60">
        <v>50</v>
      </c>
      <c r="M269" s="60">
        <v>60</v>
      </c>
      <c r="N269" s="60"/>
      <c r="O269" s="60"/>
      <c r="P269" s="60"/>
      <c r="Q269" s="15"/>
      <c r="R269" s="60">
        <f>AVERAGE(E269:P269)</f>
        <v>57.5</v>
      </c>
      <c r="S269" s="61" t="s">
        <v>43</v>
      </c>
    </row>
    <row r="270" spans="1:19" ht="11.1" customHeight="1" x14ac:dyDescent="0.25">
      <c r="A270" s="59"/>
      <c r="B270" s="229"/>
      <c r="C270" s="230"/>
      <c r="D270" s="56" t="s">
        <v>44</v>
      </c>
      <c r="E270" s="63" t="s">
        <v>45</v>
      </c>
      <c r="F270" s="63" t="s">
        <v>45</v>
      </c>
      <c r="G270" s="62" t="s">
        <v>97</v>
      </c>
      <c r="H270" s="62" t="s">
        <v>98</v>
      </c>
      <c r="I270" s="63" t="s">
        <v>16</v>
      </c>
      <c r="J270" s="63" t="s">
        <v>16</v>
      </c>
      <c r="K270" s="62" t="s">
        <v>16</v>
      </c>
      <c r="L270" s="62" t="s">
        <v>98</v>
      </c>
      <c r="M270" s="62" t="s">
        <v>97</v>
      </c>
      <c r="N270" s="63" t="s">
        <v>59</v>
      </c>
      <c r="O270" s="63" t="s">
        <v>254</v>
      </c>
      <c r="P270" s="63" t="s">
        <v>45</v>
      </c>
      <c r="Q270" s="64"/>
      <c r="R270" s="60">
        <f>AVERAGE(E269:J269)</f>
        <v>60</v>
      </c>
      <c r="S270" s="61" t="s">
        <v>46</v>
      </c>
    </row>
    <row r="271" spans="1:19" ht="11.1" customHeight="1" x14ac:dyDescent="0.25">
      <c r="A271" s="59"/>
      <c r="B271" s="15"/>
      <c r="C271" s="15"/>
      <c r="D271" s="15"/>
      <c r="E271" s="15"/>
      <c r="F271" s="15"/>
      <c r="G271" s="161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1.1" customHeight="1" x14ac:dyDescent="0.25">
      <c r="A272" s="55"/>
      <c r="B272" s="225" t="s">
        <v>295</v>
      </c>
      <c r="C272" s="226"/>
      <c r="D272" s="56" t="s">
        <v>28</v>
      </c>
      <c r="E272" s="57" t="s">
        <v>296</v>
      </c>
      <c r="F272" s="57" t="s">
        <v>297</v>
      </c>
      <c r="G272" s="57" t="s">
        <v>298</v>
      </c>
      <c r="H272" s="57" t="s">
        <v>299</v>
      </c>
      <c r="I272" s="57" t="s">
        <v>300</v>
      </c>
      <c r="J272" s="57" t="s">
        <v>301</v>
      </c>
      <c r="K272" s="57" t="s">
        <v>302</v>
      </c>
      <c r="L272" s="57" t="s">
        <v>303</v>
      </c>
      <c r="M272" s="57" t="s">
        <v>304</v>
      </c>
      <c r="N272" s="57" t="s">
        <v>305</v>
      </c>
      <c r="O272" s="57" t="s">
        <v>306</v>
      </c>
      <c r="P272" s="57" t="s">
        <v>307</v>
      </c>
      <c r="Q272" s="15"/>
      <c r="R272" s="57" t="s">
        <v>41</v>
      </c>
      <c r="S272" s="58"/>
    </row>
    <row r="273" spans="1:19" ht="11.1" customHeight="1" x14ac:dyDescent="0.25">
      <c r="A273" s="59"/>
      <c r="B273" s="227"/>
      <c r="C273" s="228"/>
      <c r="D273" s="56" t="s">
        <v>42</v>
      </c>
      <c r="E273" s="60">
        <v>40</v>
      </c>
      <c r="F273" s="60">
        <v>120</v>
      </c>
      <c r="G273" s="60">
        <v>80</v>
      </c>
      <c r="H273" s="60">
        <v>85</v>
      </c>
      <c r="I273" s="60">
        <v>40</v>
      </c>
      <c r="J273" s="60">
        <v>46</v>
      </c>
      <c r="K273" s="60">
        <v>63</v>
      </c>
      <c r="L273" s="60">
        <v>35</v>
      </c>
      <c r="M273" s="60"/>
      <c r="N273" s="60">
        <v>80</v>
      </c>
      <c r="O273" s="60">
        <v>70</v>
      </c>
      <c r="P273" s="60">
        <v>50</v>
      </c>
      <c r="Q273" s="15"/>
      <c r="R273" s="60">
        <f>AVERAGE(E273:P273)</f>
        <v>64.454545454545453</v>
      </c>
      <c r="S273" s="61" t="s">
        <v>43</v>
      </c>
    </row>
    <row r="274" spans="1:19" ht="11.1" customHeight="1" x14ac:dyDescent="0.25">
      <c r="A274" s="59"/>
      <c r="B274" s="229"/>
      <c r="C274" s="230"/>
      <c r="D274" s="56" t="s">
        <v>44</v>
      </c>
      <c r="E274" s="62" t="s">
        <v>98</v>
      </c>
      <c r="F274" s="62" t="s">
        <v>97</v>
      </c>
      <c r="G274" s="62" t="s">
        <v>97</v>
      </c>
      <c r="H274" s="62" t="s">
        <v>97</v>
      </c>
      <c r="I274" s="62" t="s">
        <v>98</v>
      </c>
      <c r="J274" s="63" t="s">
        <v>98</v>
      </c>
      <c r="K274" s="62" t="s">
        <v>98</v>
      </c>
      <c r="L274" s="62" t="s">
        <v>98</v>
      </c>
      <c r="M274" s="62" t="s">
        <v>59</v>
      </c>
      <c r="N274" s="62" t="s">
        <v>97</v>
      </c>
      <c r="O274" s="62" t="s">
        <v>98</v>
      </c>
      <c r="P274" s="62" t="s">
        <v>98</v>
      </c>
      <c r="Q274" s="64"/>
      <c r="R274" s="60">
        <f>AVERAGE(E273:J273)</f>
        <v>68.5</v>
      </c>
      <c r="S274" s="61" t="s">
        <v>46</v>
      </c>
    </row>
    <row r="275" spans="1:19" s="179" customFormat="1" ht="11.1" customHeight="1" x14ac:dyDescent="0.25">
      <c r="A275" s="59"/>
      <c r="B275" s="15"/>
      <c r="C275" s="15"/>
      <c r="D275" s="15"/>
      <c r="E275" s="15"/>
      <c r="F275" s="15"/>
      <c r="G275" s="161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179" customFormat="1" ht="11.1" customHeight="1" x14ac:dyDescent="0.25">
      <c r="A276" s="59"/>
      <c r="B276" s="231" t="s">
        <v>408</v>
      </c>
      <c r="C276" s="231"/>
      <c r="D276" s="56" t="s">
        <v>28</v>
      </c>
      <c r="E276" s="57" t="s">
        <v>411</v>
      </c>
      <c r="F276" s="57" t="s">
        <v>412</v>
      </c>
      <c r="G276" s="57" t="s">
        <v>413</v>
      </c>
      <c r="H276" s="57" t="s">
        <v>414</v>
      </c>
      <c r="I276" s="57" t="s">
        <v>415</v>
      </c>
      <c r="J276" s="57" t="s">
        <v>416</v>
      </c>
      <c r="K276" s="57" t="s">
        <v>417</v>
      </c>
      <c r="L276" s="57" t="s">
        <v>418</v>
      </c>
      <c r="M276" s="57" t="s">
        <v>419</v>
      </c>
      <c r="N276" s="57" t="s">
        <v>420</v>
      </c>
      <c r="O276" s="57" t="s">
        <v>421</v>
      </c>
      <c r="P276" s="57" t="s">
        <v>422</v>
      </c>
      <c r="Q276" s="15"/>
      <c r="R276" s="150" t="s">
        <v>41</v>
      </c>
      <c r="S276" s="58"/>
    </row>
    <row r="277" spans="1:19" s="179" customFormat="1" ht="11.1" customHeight="1" x14ac:dyDescent="0.25">
      <c r="A277" s="59"/>
      <c r="B277" s="231"/>
      <c r="C277" s="231"/>
      <c r="D277" s="56" t="s">
        <v>42</v>
      </c>
      <c r="E277" s="60">
        <v>60</v>
      </c>
      <c r="F277" s="60">
        <v>60</v>
      </c>
      <c r="G277" s="60">
        <v>70</v>
      </c>
      <c r="H277" s="60">
        <v>40</v>
      </c>
      <c r="I277" s="60">
        <v>60</v>
      </c>
      <c r="J277" s="60">
        <v>35</v>
      </c>
      <c r="K277" s="60">
        <v>40</v>
      </c>
      <c r="L277" s="60">
        <v>25</v>
      </c>
      <c r="M277" s="60">
        <v>30</v>
      </c>
      <c r="N277" s="60"/>
      <c r="O277" s="60">
        <v>80</v>
      </c>
      <c r="P277" s="60">
        <v>80</v>
      </c>
      <c r="Q277" s="15"/>
      <c r="R277" s="60">
        <f>AVERAGE(E277:P277)</f>
        <v>52.727272727272727</v>
      </c>
      <c r="S277" s="61" t="s">
        <v>43</v>
      </c>
    </row>
    <row r="278" spans="1:19" s="179" customFormat="1" ht="11.1" customHeight="1" x14ac:dyDescent="0.25">
      <c r="A278" s="59"/>
      <c r="B278" s="231"/>
      <c r="C278" s="231"/>
      <c r="D278" s="56" t="s">
        <v>44</v>
      </c>
      <c r="E278" s="62" t="s">
        <v>98</v>
      </c>
      <c r="F278" s="62" t="s">
        <v>121</v>
      </c>
      <c r="G278" s="62" t="s">
        <v>121</v>
      </c>
      <c r="H278" s="62" t="s">
        <v>98</v>
      </c>
      <c r="I278" s="62" t="s">
        <v>98</v>
      </c>
      <c r="J278" s="63" t="s">
        <v>98</v>
      </c>
      <c r="K278" s="62" t="s">
        <v>98</v>
      </c>
      <c r="L278" s="62" t="s">
        <v>98</v>
      </c>
      <c r="M278" s="62" t="s">
        <v>98</v>
      </c>
      <c r="N278" s="62" t="s">
        <v>311</v>
      </c>
      <c r="O278" s="62" t="s">
        <v>97</v>
      </c>
      <c r="P278" s="62" t="s">
        <v>97</v>
      </c>
      <c r="Q278" s="64"/>
      <c r="R278" s="60">
        <f>AVERAGE(E277:J277)</f>
        <v>54.166666666666664</v>
      </c>
      <c r="S278" s="61" t="s">
        <v>46</v>
      </c>
    </row>
    <row r="279" spans="1:19" s="185" customFormat="1" ht="11.1" customHeight="1" x14ac:dyDescent="0.25">
      <c r="A279" s="59"/>
      <c r="B279" s="184"/>
      <c r="C279" s="184"/>
      <c r="D279" s="59"/>
      <c r="E279" s="82"/>
      <c r="F279" s="82"/>
      <c r="G279" s="82"/>
      <c r="H279" s="82"/>
      <c r="I279" s="82"/>
      <c r="J279" s="83"/>
      <c r="K279" s="82"/>
      <c r="L279" s="82"/>
      <c r="M279" s="82"/>
      <c r="N279" s="82"/>
      <c r="O279" s="82"/>
      <c r="P279" s="82"/>
      <c r="Q279" s="81"/>
      <c r="R279" s="65"/>
      <c r="S279" s="85"/>
    </row>
    <row r="280" spans="1:19" s="183" customFormat="1" ht="11.1" customHeight="1" x14ac:dyDescent="0.25">
      <c r="A280" s="59"/>
      <c r="B280" s="231" t="s">
        <v>446</v>
      </c>
      <c r="C280" s="231"/>
      <c r="D280" s="56" t="s">
        <v>28</v>
      </c>
      <c r="E280" s="57" t="s">
        <v>434</v>
      </c>
      <c r="F280" s="57" t="s">
        <v>435</v>
      </c>
      <c r="G280" s="57" t="s">
        <v>436</v>
      </c>
      <c r="H280" s="57" t="s">
        <v>437</v>
      </c>
      <c r="I280" s="57" t="s">
        <v>438</v>
      </c>
      <c r="J280" s="57" t="s">
        <v>439</v>
      </c>
      <c r="K280" s="57" t="s">
        <v>440</v>
      </c>
      <c r="L280" s="57" t="s">
        <v>441</v>
      </c>
      <c r="M280" s="57" t="s">
        <v>442</v>
      </c>
      <c r="N280" s="57" t="s">
        <v>443</v>
      </c>
      <c r="O280" s="57" t="s">
        <v>444</v>
      </c>
      <c r="P280" s="57" t="s">
        <v>445</v>
      </c>
      <c r="Q280" s="15"/>
      <c r="R280" s="150" t="s">
        <v>41</v>
      </c>
      <c r="S280" s="58"/>
    </row>
    <row r="281" spans="1:19" s="183" customFormat="1" ht="11.1" customHeight="1" x14ac:dyDescent="0.25">
      <c r="A281" s="59"/>
      <c r="B281" s="231"/>
      <c r="C281" s="231"/>
      <c r="D281" s="56" t="s">
        <v>42</v>
      </c>
      <c r="E281" s="60">
        <v>80</v>
      </c>
      <c r="F281" s="60">
        <v>45</v>
      </c>
      <c r="G281" s="60">
        <v>50</v>
      </c>
      <c r="H281" s="60">
        <v>45</v>
      </c>
      <c r="I281" s="60">
        <v>35</v>
      </c>
      <c r="J281" s="60">
        <v>30</v>
      </c>
      <c r="K281" s="60">
        <v>25</v>
      </c>
      <c r="L281" s="60">
        <v>60</v>
      </c>
      <c r="M281" s="60">
        <v>50</v>
      </c>
      <c r="N281" s="60"/>
      <c r="O281" s="60"/>
      <c r="P281" s="60"/>
      <c r="Q281" s="15"/>
      <c r="R281" s="60">
        <f>AVERAGE(E281:P281)</f>
        <v>46.666666666666664</v>
      </c>
      <c r="S281" s="61" t="s">
        <v>43</v>
      </c>
    </row>
    <row r="282" spans="1:19" s="183" customFormat="1" ht="11.1" customHeight="1" x14ac:dyDescent="0.25">
      <c r="A282" s="59"/>
      <c r="B282" s="231"/>
      <c r="C282" s="231"/>
      <c r="D282" s="56" t="s">
        <v>44</v>
      </c>
      <c r="E282" s="62" t="s">
        <v>98</v>
      </c>
      <c r="F282" s="62" t="s">
        <v>98</v>
      </c>
      <c r="G282" s="62" t="s">
        <v>98</v>
      </c>
      <c r="H282" s="62" t="s">
        <v>98</v>
      </c>
      <c r="I282" s="62" t="s">
        <v>98</v>
      </c>
      <c r="J282" s="63" t="s">
        <v>98</v>
      </c>
      <c r="K282" s="62" t="s">
        <v>98</v>
      </c>
      <c r="L282" s="62" t="s">
        <v>98</v>
      </c>
      <c r="M282" s="62" t="s">
        <v>98</v>
      </c>
      <c r="N282" s="62" t="s">
        <v>461</v>
      </c>
      <c r="O282" s="62" t="s">
        <v>462</v>
      </c>
      <c r="P282" s="62" t="s">
        <v>137</v>
      </c>
      <c r="Q282" s="64"/>
      <c r="R282" s="60">
        <f>AVERAGE(E281:J281)</f>
        <v>47.5</v>
      </c>
      <c r="S282" s="61" t="s">
        <v>46</v>
      </c>
    </row>
    <row r="283" spans="1:19" s="185" customFormat="1" ht="11.1" customHeight="1" x14ac:dyDescent="0.25">
      <c r="A283" s="59"/>
      <c r="B283" s="189"/>
      <c r="C283" s="189"/>
      <c r="D283" s="59"/>
      <c r="E283" s="82"/>
      <c r="F283" s="82"/>
      <c r="G283" s="82"/>
      <c r="H283" s="82"/>
      <c r="I283" s="82"/>
      <c r="J283" s="83"/>
      <c r="K283" s="82"/>
      <c r="L283" s="82"/>
      <c r="M283" s="82"/>
      <c r="N283" s="82"/>
      <c r="O283" s="82"/>
      <c r="P283" s="82"/>
      <c r="Q283" s="81"/>
      <c r="R283" s="65"/>
      <c r="S283" s="85"/>
    </row>
    <row r="284" spans="1:19" s="188" customFormat="1" ht="11.1" customHeight="1" x14ac:dyDescent="0.25">
      <c r="A284" s="59"/>
      <c r="B284" s="231" t="s">
        <v>465</v>
      </c>
      <c r="C284" s="231"/>
      <c r="D284" s="56" t="s">
        <v>28</v>
      </c>
      <c r="E284" s="57" t="s">
        <v>466</v>
      </c>
      <c r="F284" s="57" t="s">
        <v>467</v>
      </c>
      <c r="G284" s="57" t="s">
        <v>468</v>
      </c>
      <c r="H284" s="57" t="s">
        <v>469</v>
      </c>
      <c r="I284" s="57" t="s">
        <v>470</v>
      </c>
      <c r="J284" s="57" t="s">
        <v>471</v>
      </c>
      <c r="K284" s="57" t="s">
        <v>472</v>
      </c>
      <c r="L284" s="57" t="s">
        <v>473</v>
      </c>
      <c r="M284" s="57" t="s">
        <v>474</v>
      </c>
      <c r="N284" s="57" t="s">
        <v>475</v>
      </c>
      <c r="O284" s="57" t="s">
        <v>476</v>
      </c>
      <c r="P284" s="57" t="s">
        <v>477</v>
      </c>
      <c r="Q284" s="15"/>
      <c r="R284" s="150" t="s">
        <v>41</v>
      </c>
      <c r="S284" s="58"/>
    </row>
    <row r="285" spans="1:19" s="188" customFormat="1" ht="11.1" customHeight="1" x14ac:dyDescent="0.25">
      <c r="A285" s="59"/>
      <c r="B285" s="231"/>
      <c r="C285" s="231"/>
      <c r="D285" s="56" t="s">
        <v>42</v>
      </c>
      <c r="E285" s="60"/>
      <c r="F285" s="60">
        <v>40</v>
      </c>
      <c r="G285" s="60">
        <v>70</v>
      </c>
      <c r="H285" s="60">
        <v>50</v>
      </c>
      <c r="I285" s="60">
        <v>50</v>
      </c>
      <c r="J285" s="60">
        <v>50</v>
      </c>
      <c r="K285" s="60">
        <v>50</v>
      </c>
      <c r="L285" s="60">
        <v>40</v>
      </c>
      <c r="M285" s="60"/>
      <c r="N285" s="60"/>
      <c r="O285" s="60">
        <v>120</v>
      </c>
      <c r="P285" s="60"/>
      <c r="Q285" s="15"/>
      <c r="R285" s="60">
        <f>AVERAGE(E285:P285)</f>
        <v>58.75</v>
      </c>
      <c r="S285" s="61" t="s">
        <v>43</v>
      </c>
    </row>
    <row r="286" spans="1:19" s="188" customFormat="1" ht="11.1" customHeight="1" x14ac:dyDescent="0.25">
      <c r="A286" s="59"/>
      <c r="B286" s="231"/>
      <c r="C286" s="231"/>
      <c r="D286" s="56" t="s">
        <v>44</v>
      </c>
      <c r="E286" s="62" t="s">
        <v>45</v>
      </c>
      <c r="F286" s="62" t="s">
        <v>98</v>
      </c>
      <c r="G286" s="62" t="s">
        <v>83</v>
      </c>
      <c r="H286" s="62" t="s">
        <v>83</v>
      </c>
      <c r="I286" s="62" t="s">
        <v>83</v>
      </c>
      <c r="J286" s="63" t="s">
        <v>83</v>
      </c>
      <c r="K286" s="62" t="s">
        <v>83</v>
      </c>
      <c r="L286" s="62" t="s">
        <v>83</v>
      </c>
      <c r="M286" s="62" t="s">
        <v>112</v>
      </c>
      <c r="N286" s="62" t="s">
        <v>112</v>
      </c>
      <c r="O286" s="62" t="s">
        <v>97</v>
      </c>
      <c r="P286" s="62" t="s">
        <v>45</v>
      </c>
      <c r="Q286" s="64"/>
      <c r="R286" s="60">
        <f>AVERAGE(E285:J285)</f>
        <v>52</v>
      </c>
      <c r="S286" s="61" t="s">
        <v>46</v>
      </c>
    </row>
    <row r="287" spans="1:19" s="185" customFormat="1" ht="11.1" customHeight="1" x14ac:dyDescent="0.25">
      <c r="A287" s="59"/>
      <c r="B287" s="184"/>
      <c r="C287" s="184"/>
      <c r="D287" s="59"/>
      <c r="E287" s="82"/>
      <c r="F287" s="82"/>
      <c r="G287" s="82"/>
      <c r="H287" s="82"/>
      <c r="I287" s="82"/>
      <c r="J287" s="83"/>
      <c r="K287" s="82"/>
      <c r="L287" s="82"/>
      <c r="M287" s="82"/>
      <c r="N287" s="82"/>
      <c r="O287" s="82"/>
      <c r="P287" s="82"/>
      <c r="Q287" s="81"/>
      <c r="R287" s="65"/>
      <c r="S287" s="85"/>
    </row>
    <row r="289" spans="1:19" ht="20.100000000000001" customHeight="1" x14ac:dyDescent="0.25">
      <c r="A289" s="198" t="s">
        <v>395</v>
      </c>
      <c r="B289" s="198"/>
      <c r="C289" s="198"/>
      <c r="D289" s="198"/>
    </row>
    <row r="290" spans="1:19" ht="15" customHeight="1" x14ac:dyDescent="0.25">
      <c r="A290" s="215"/>
      <c r="B290" s="215"/>
      <c r="D290" s="14" t="s">
        <v>26</v>
      </c>
    </row>
    <row r="292" spans="1:19" ht="11.1" customHeight="1" x14ac:dyDescent="0.25">
      <c r="B292" s="225" t="s">
        <v>116</v>
      </c>
      <c r="C292" s="226"/>
      <c r="D292" s="56" t="s">
        <v>28</v>
      </c>
      <c r="E292" s="57" t="s">
        <v>29</v>
      </c>
      <c r="F292" s="57" t="s">
        <v>30</v>
      </c>
      <c r="G292" s="57" t="s">
        <v>31</v>
      </c>
      <c r="H292" s="57" t="s">
        <v>32</v>
      </c>
      <c r="I292" s="57" t="s">
        <v>33</v>
      </c>
      <c r="J292" s="57" t="s">
        <v>34</v>
      </c>
      <c r="K292" s="57" t="s">
        <v>35</v>
      </c>
      <c r="L292" s="57" t="s">
        <v>36</v>
      </c>
      <c r="M292" s="57" t="s">
        <v>37</v>
      </c>
      <c r="N292" s="57" t="s">
        <v>38</v>
      </c>
      <c r="O292" s="57" t="s">
        <v>39</v>
      </c>
      <c r="P292" s="57" t="s">
        <v>40</v>
      </c>
      <c r="Q292" s="15"/>
      <c r="R292" s="57" t="s">
        <v>41</v>
      </c>
      <c r="S292" s="58"/>
    </row>
    <row r="293" spans="1:19" ht="11.1" customHeight="1" x14ac:dyDescent="0.25">
      <c r="B293" s="227"/>
      <c r="C293" s="228"/>
      <c r="D293" s="56" t="s">
        <v>42</v>
      </c>
      <c r="E293" s="60"/>
      <c r="F293" s="60"/>
      <c r="G293" s="60"/>
      <c r="H293" s="60"/>
      <c r="I293" s="60"/>
      <c r="J293" s="60">
        <v>35</v>
      </c>
      <c r="K293" s="60">
        <v>150</v>
      </c>
      <c r="L293" s="60">
        <v>60</v>
      </c>
      <c r="M293" s="60">
        <v>150</v>
      </c>
      <c r="N293" s="60"/>
      <c r="O293" s="60"/>
      <c r="P293" s="60"/>
      <c r="Q293" s="15"/>
      <c r="R293" s="60">
        <f>AVERAGE(E293:P293)</f>
        <v>98.75</v>
      </c>
      <c r="S293" s="61" t="s">
        <v>43</v>
      </c>
    </row>
    <row r="294" spans="1:19" ht="11.1" customHeight="1" x14ac:dyDescent="0.25">
      <c r="B294" s="229"/>
      <c r="C294" s="230"/>
      <c r="D294" s="56" t="s">
        <v>44</v>
      </c>
      <c r="E294" s="62"/>
      <c r="F294" s="62"/>
      <c r="G294" s="62"/>
      <c r="H294" s="62"/>
      <c r="I294" s="62"/>
      <c r="J294" s="63"/>
      <c r="K294" s="63"/>
      <c r="L294" s="63"/>
      <c r="M294" s="63"/>
      <c r="N294" s="63"/>
      <c r="O294" s="63"/>
      <c r="P294" s="63"/>
      <c r="Q294" s="64"/>
      <c r="R294" s="60">
        <f>AVERAGE(E293:J293)</f>
        <v>35</v>
      </c>
      <c r="S294" s="61" t="s">
        <v>46</v>
      </c>
    </row>
    <row r="295" spans="1:19" ht="11.1" customHeight="1" x14ac:dyDescent="0.25">
      <c r="B295" s="59"/>
      <c r="C295" s="59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15"/>
      <c r="P295" s="15"/>
      <c r="Q295" s="15"/>
      <c r="R295" s="15"/>
      <c r="S295" s="54"/>
    </row>
    <row r="296" spans="1:19" ht="11.1" customHeight="1" x14ac:dyDescent="0.25">
      <c r="B296" s="225" t="s">
        <v>117</v>
      </c>
      <c r="C296" s="226"/>
      <c r="D296" s="56" t="s">
        <v>28</v>
      </c>
      <c r="E296" s="57" t="s">
        <v>47</v>
      </c>
      <c r="F296" s="57" t="s">
        <v>48</v>
      </c>
      <c r="G296" s="57" t="s">
        <v>49</v>
      </c>
      <c r="H296" s="57" t="s">
        <v>50</v>
      </c>
      <c r="I296" s="57" t="s">
        <v>51</v>
      </c>
      <c r="J296" s="57" t="s">
        <v>52</v>
      </c>
      <c r="K296" s="57" t="s">
        <v>53</v>
      </c>
      <c r="L296" s="57" t="s">
        <v>54</v>
      </c>
      <c r="M296" s="57" t="s">
        <v>55</v>
      </c>
      <c r="N296" s="57" t="s">
        <v>56</v>
      </c>
      <c r="O296" s="57" t="s">
        <v>57</v>
      </c>
      <c r="P296" s="57" t="s">
        <v>58</v>
      </c>
      <c r="Q296" s="15"/>
      <c r="R296" s="57" t="s">
        <v>41</v>
      </c>
      <c r="S296" s="58"/>
    </row>
    <row r="297" spans="1:19" ht="11.1" customHeight="1" x14ac:dyDescent="0.25">
      <c r="B297" s="227"/>
      <c r="C297" s="228"/>
      <c r="D297" s="56" t="s">
        <v>42</v>
      </c>
      <c r="E297" s="60"/>
      <c r="F297" s="60">
        <v>30</v>
      </c>
      <c r="G297" s="60">
        <v>50</v>
      </c>
      <c r="H297" s="60">
        <v>60</v>
      </c>
      <c r="I297" s="60">
        <v>60</v>
      </c>
      <c r="J297" s="60">
        <v>10</v>
      </c>
      <c r="K297" s="60">
        <v>55</v>
      </c>
      <c r="L297" s="60" t="s">
        <v>337</v>
      </c>
      <c r="M297" s="60">
        <v>70</v>
      </c>
      <c r="N297" s="60">
        <v>50</v>
      </c>
      <c r="O297" s="60">
        <v>70</v>
      </c>
      <c r="P297" s="60"/>
      <c r="Q297" s="15"/>
      <c r="R297" s="60">
        <f>AVERAGE(E297:P297)</f>
        <v>50.555555555555557</v>
      </c>
      <c r="S297" s="61" t="s">
        <v>43</v>
      </c>
    </row>
    <row r="298" spans="1:19" ht="11.1" customHeight="1" x14ac:dyDescent="0.25">
      <c r="B298" s="229"/>
      <c r="C298" s="230"/>
      <c r="D298" s="56" t="s">
        <v>44</v>
      </c>
      <c r="E298" s="63" t="s">
        <v>45</v>
      </c>
      <c r="F298" s="62"/>
      <c r="G298" s="62"/>
      <c r="H298" s="62"/>
      <c r="I298" s="62"/>
      <c r="J298" s="63"/>
      <c r="K298" s="63"/>
      <c r="L298" s="63"/>
      <c r="M298" s="63"/>
      <c r="N298" s="63"/>
      <c r="O298" s="63"/>
      <c r="P298" s="63" t="s">
        <v>45</v>
      </c>
      <c r="Q298" s="64"/>
      <c r="R298" s="60">
        <f>AVERAGE(E297:J297)</f>
        <v>42</v>
      </c>
      <c r="S298" s="61" t="s">
        <v>46</v>
      </c>
    </row>
    <row r="299" spans="1:19" ht="11.1" customHeight="1" x14ac:dyDescent="0.25">
      <c r="B299" s="52"/>
      <c r="C299" s="15"/>
      <c r="D299" s="66"/>
      <c r="E299" s="66"/>
      <c r="F299" s="66"/>
      <c r="G299" s="61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54"/>
    </row>
    <row r="300" spans="1:19" ht="11.1" customHeight="1" x14ac:dyDescent="0.25">
      <c r="B300" s="225" t="s">
        <v>118</v>
      </c>
      <c r="C300" s="226"/>
      <c r="D300" s="56" t="s">
        <v>28</v>
      </c>
      <c r="E300" s="57" t="s">
        <v>60</v>
      </c>
      <c r="F300" s="57" t="s">
        <v>61</v>
      </c>
      <c r="G300" s="57" t="s">
        <v>62</v>
      </c>
      <c r="H300" s="57" t="s">
        <v>63</v>
      </c>
      <c r="I300" s="57" t="s">
        <v>64</v>
      </c>
      <c r="J300" s="57" t="s">
        <v>65</v>
      </c>
      <c r="K300" s="57" t="s">
        <v>66</v>
      </c>
      <c r="L300" s="57" t="s">
        <v>67</v>
      </c>
      <c r="M300" s="57" t="s">
        <v>68</v>
      </c>
      <c r="N300" s="57" t="s">
        <v>56</v>
      </c>
      <c r="O300" s="57" t="s">
        <v>69</v>
      </c>
      <c r="P300" s="57" t="s">
        <v>70</v>
      </c>
      <c r="Q300" s="15"/>
      <c r="R300" s="57" t="s">
        <v>41</v>
      </c>
      <c r="S300" s="58"/>
    </row>
    <row r="301" spans="1:19" ht="11.1" customHeight="1" x14ac:dyDescent="0.25">
      <c r="B301" s="227"/>
      <c r="C301" s="228"/>
      <c r="D301" s="56" t="s">
        <v>42</v>
      </c>
      <c r="E301" s="60"/>
      <c r="F301" s="60"/>
      <c r="G301" s="60"/>
      <c r="H301" s="60"/>
      <c r="I301" s="60"/>
      <c r="J301" s="60" t="s">
        <v>16</v>
      </c>
      <c r="K301" s="60">
        <v>60</v>
      </c>
      <c r="L301" s="60">
        <v>40</v>
      </c>
      <c r="M301" s="60">
        <v>110</v>
      </c>
      <c r="N301" s="60" t="s">
        <v>16</v>
      </c>
      <c r="O301" s="60">
        <v>30</v>
      </c>
      <c r="P301" s="60">
        <v>40</v>
      </c>
      <c r="Q301" s="15"/>
      <c r="R301" s="60">
        <f>AVERAGE(E301:P301)</f>
        <v>56</v>
      </c>
      <c r="S301" s="61" t="s">
        <v>43</v>
      </c>
    </row>
    <row r="302" spans="1:19" ht="11.1" customHeight="1" x14ac:dyDescent="0.25">
      <c r="B302" s="229"/>
      <c r="C302" s="230"/>
      <c r="D302" s="56" t="s">
        <v>44</v>
      </c>
      <c r="E302" s="63" t="s">
        <v>45</v>
      </c>
      <c r="F302" s="63" t="s">
        <v>45</v>
      </c>
      <c r="G302" s="62" t="s">
        <v>112</v>
      </c>
      <c r="H302" s="62" t="s">
        <v>112</v>
      </c>
      <c r="I302" s="62" t="s">
        <v>112</v>
      </c>
      <c r="J302" s="63"/>
      <c r="K302" s="63"/>
      <c r="L302" s="63"/>
      <c r="M302" s="63"/>
      <c r="N302" s="63"/>
      <c r="O302" s="63"/>
      <c r="P302" s="63"/>
      <c r="Q302" s="64"/>
      <c r="R302" s="60" t="s">
        <v>16</v>
      </c>
      <c r="S302" s="61" t="s">
        <v>46</v>
      </c>
    </row>
    <row r="303" spans="1:19" ht="11.1" customHeight="1" x14ac:dyDescent="0.25">
      <c r="B303" s="55"/>
      <c r="C303" s="59"/>
      <c r="D303" s="59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59"/>
      <c r="R303" s="59"/>
      <c r="S303" s="59"/>
    </row>
    <row r="304" spans="1:19" ht="11.1" customHeight="1" x14ac:dyDescent="0.25">
      <c r="B304" s="225" t="s">
        <v>119</v>
      </c>
      <c r="C304" s="226"/>
      <c r="D304" s="56" t="s">
        <v>28</v>
      </c>
      <c r="E304" s="57" t="s">
        <v>71</v>
      </c>
      <c r="F304" s="57" t="s">
        <v>72</v>
      </c>
      <c r="G304" s="57" t="s">
        <v>73</v>
      </c>
      <c r="H304" s="57" t="s">
        <v>74</v>
      </c>
      <c r="I304" s="57" t="s">
        <v>75</v>
      </c>
      <c r="J304" s="57" t="s">
        <v>76</v>
      </c>
      <c r="K304" s="57" t="s">
        <v>77</v>
      </c>
      <c r="L304" s="57" t="s">
        <v>78</v>
      </c>
      <c r="M304" s="57" t="s">
        <v>79</v>
      </c>
      <c r="N304" s="57" t="s">
        <v>80</v>
      </c>
      <c r="O304" s="57" t="s">
        <v>81</v>
      </c>
      <c r="P304" s="57" t="s">
        <v>82</v>
      </c>
      <c r="Q304" s="15"/>
      <c r="R304" s="57" t="s">
        <v>41</v>
      </c>
      <c r="S304" s="58"/>
    </row>
    <row r="305" spans="2:19" ht="11.1" customHeight="1" x14ac:dyDescent="0.25">
      <c r="B305" s="227"/>
      <c r="C305" s="228"/>
      <c r="D305" s="56" t="s">
        <v>42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15"/>
      <c r="R305" s="60" t="s">
        <v>16</v>
      </c>
      <c r="S305" s="61" t="s">
        <v>43</v>
      </c>
    </row>
    <row r="306" spans="2:19" ht="11.1" customHeight="1" x14ac:dyDescent="0.25">
      <c r="B306" s="229"/>
      <c r="C306" s="230"/>
      <c r="D306" s="56" t="s">
        <v>44</v>
      </c>
      <c r="E306" s="235" t="s">
        <v>371</v>
      </c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7"/>
      <c r="Q306" s="64"/>
      <c r="R306" s="60" t="s">
        <v>16</v>
      </c>
      <c r="S306" s="61" t="s">
        <v>46</v>
      </c>
    </row>
    <row r="307" spans="2:19" ht="11.1" customHeight="1" x14ac:dyDescent="0.25">
      <c r="B307" s="55"/>
      <c r="C307" s="59"/>
      <c r="D307" s="59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59"/>
      <c r="R307" s="59"/>
      <c r="S307" s="59"/>
    </row>
    <row r="308" spans="2:19" ht="11.1" customHeight="1" x14ac:dyDescent="0.25">
      <c r="B308" s="225" t="s">
        <v>122</v>
      </c>
      <c r="C308" s="226"/>
      <c r="D308" s="56" t="s">
        <v>28</v>
      </c>
      <c r="E308" s="57" t="s">
        <v>85</v>
      </c>
      <c r="F308" s="57" t="s">
        <v>86</v>
      </c>
      <c r="G308" s="57" t="s">
        <v>87</v>
      </c>
      <c r="H308" s="57" t="s">
        <v>88</v>
      </c>
      <c r="I308" s="57" t="s">
        <v>89</v>
      </c>
      <c r="J308" s="57" t="s">
        <v>90</v>
      </c>
      <c r="K308" s="57" t="s">
        <v>91</v>
      </c>
      <c r="L308" s="57" t="s">
        <v>92</v>
      </c>
      <c r="M308" s="57" t="s">
        <v>93</v>
      </c>
      <c r="N308" s="57" t="s">
        <v>94</v>
      </c>
      <c r="O308" s="57" t="s">
        <v>95</v>
      </c>
      <c r="P308" s="57" t="s">
        <v>96</v>
      </c>
      <c r="Q308" s="15"/>
      <c r="R308" s="57" t="s">
        <v>41</v>
      </c>
      <c r="S308" s="58"/>
    </row>
    <row r="309" spans="2:19" ht="11.1" customHeight="1" x14ac:dyDescent="0.25">
      <c r="B309" s="227"/>
      <c r="C309" s="228"/>
      <c r="D309" s="56" t="s">
        <v>42</v>
      </c>
      <c r="E309" s="60"/>
      <c r="F309" s="60"/>
      <c r="G309" s="60"/>
      <c r="H309" s="60"/>
      <c r="I309" s="60"/>
      <c r="J309" s="60">
        <v>120</v>
      </c>
      <c r="K309" s="60" t="s">
        <v>16</v>
      </c>
      <c r="L309" s="60">
        <v>250</v>
      </c>
      <c r="M309" s="60">
        <v>30</v>
      </c>
      <c r="N309" s="60">
        <v>220</v>
      </c>
      <c r="O309" s="60">
        <v>210</v>
      </c>
      <c r="P309" s="60"/>
      <c r="Q309" s="15"/>
      <c r="R309" s="60">
        <f>AVERAGE(E309:P309)</f>
        <v>166</v>
      </c>
      <c r="S309" s="61" t="s">
        <v>43</v>
      </c>
    </row>
    <row r="310" spans="2:19" ht="11.1" customHeight="1" x14ac:dyDescent="0.25">
      <c r="B310" s="229"/>
      <c r="C310" s="230"/>
      <c r="D310" s="56" t="s">
        <v>44</v>
      </c>
      <c r="E310" s="232" t="s">
        <v>371</v>
      </c>
      <c r="F310" s="233"/>
      <c r="G310" s="233"/>
      <c r="H310" s="233"/>
      <c r="I310" s="234"/>
      <c r="J310" s="62" t="s">
        <v>97</v>
      </c>
      <c r="K310" s="62" t="s">
        <v>16</v>
      </c>
      <c r="L310" s="62" t="s">
        <v>97</v>
      </c>
      <c r="M310" s="62" t="s">
        <v>98</v>
      </c>
      <c r="N310" s="62" t="s">
        <v>97</v>
      </c>
      <c r="O310" s="62" t="s">
        <v>97</v>
      </c>
      <c r="P310" s="63" t="s">
        <v>45</v>
      </c>
      <c r="Q310" s="64"/>
      <c r="R310" s="60">
        <f>AVERAGE(E309:J309)</f>
        <v>120</v>
      </c>
      <c r="S310" s="61" t="s">
        <v>46</v>
      </c>
    </row>
    <row r="311" spans="2:19" ht="11.1" customHeight="1" x14ac:dyDescent="0.25">
      <c r="B311" s="15"/>
      <c r="C311" s="15"/>
      <c r="D311" s="15"/>
      <c r="E311" s="15"/>
      <c r="F311" s="15"/>
      <c r="G311" s="161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2:19" ht="11.1" customHeight="1" x14ac:dyDescent="0.25">
      <c r="B312" s="225" t="s">
        <v>128</v>
      </c>
      <c r="C312" s="226"/>
      <c r="D312" s="56" t="s">
        <v>28</v>
      </c>
      <c r="E312" s="57" t="s">
        <v>124</v>
      </c>
      <c r="F312" s="57" t="s">
        <v>125</v>
      </c>
      <c r="G312" s="57" t="s">
        <v>126</v>
      </c>
      <c r="H312" s="57" t="s">
        <v>127</v>
      </c>
      <c r="I312" s="57" t="s">
        <v>129</v>
      </c>
      <c r="J312" s="57" t="s">
        <v>130</v>
      </c>
      <c r="K312" s="57" t="s">
        <v>131</v>
      </c>
      <c r="L312" s="57" t="s">
        <v>132</v>
      </c>
      <c r="M312" s="57" t="s">
        <v>133</v>
      </c>
      <c r="N312" s="57" t="s">
        <v>134</v>
      </c>
      <c r="O312" s="57" t="s">
        <v>135</v>
      </c>
      <c r="P312" s="57" t="s">
        <v>136</v>
      </c>
      <c r="Q312" s="15"/>
      <c r="R312" s="57" t="s">
        <v>41</v>
      </c>
      <c r="S312" s="58"/>
    </row>
    <row r="313" spans="2:19" ht="11.1" customHeight="1" x14ac:dyDescent="0.25">
      <c r="B313" s="227"/>
      <c r="C313" s="228"/>
      <c r="D313" s="56" t="s">
        <v>42</v>
      </c>
      <c r="E313" s="60">
        <v>100</v>
      </c>
      <c r="F313" s="62">
        <v>14</v>
      </c>
      <c r="G313" s="60">
        <v>120</v>
      </c>
      <c r="H313" s="60">
        <v>70</v>
      </c>
      <c r="I313" s="60">
        <v>120</v>
      </c>
      <c r="J313" s="60" t="s">
        <v>16</v>
      </c>
      <c r="K313" s="60">
        <v>200</v>
      </c>
      <c r="L313" s="60">
        <v>220</v>
      </c>
      <c r="M313" s="60">
        <v>200</v>
      </c>
      <c r="N313" s="60">
        <v>220</v>
      </c>
      <c r="O313" s="60" t="s">
        <v>16</v>
      </c>
      <c r="P313" s="60">
        <v>170</v>
      </c>
      <c r="Q313" s="15"/>
      <c r="R313" s="60">
        <f>AVERAGE(E313:P313)</f>
        <v>143.4</v>
      </c>
      <c r="S313" s="61" t="s">
        <v>43</v>
      </c>
    </row>
    <row r="314" spans="2:19" ht="11.1" customHeight="1" x14ac:dyDescent="0.25">
      <c r="B314" s="229"/>
      <c r="C314" s="230"/>
      <c r="D314" s="56" t="s">
        <v>44</v>
      </c>
      <c r="E314" s="62" t="s">
        <v>97</v>
      </c>
      <c r="F314" s="62" t="s">
        <v>98</v>
      </c>
      <c r="G314" s="62" t="s">
        <v>97</v>
      </c>
      <c r="H314" s="62" t="s">
        <v>98</v>
      </c>
      <c r="I314" s="62" t="s">
        <v>97</v>
      </c>
      <c r="J314" s="62" t="s">
        <v>16</v>
      </c>
      <c r="K314" s="62" t="s">
        <v>97</v>
      </c>
      <c r="L314" s="62" t="s">
        <v>97</v>
      </c>
      <c r="M314" s="62" t="s">
        <v>97</v>
      </c>
      <c r="N314" s="62" t="s">
        <v>97</v>
      </c>
      <c r="O314" s="62" t="s">
        <v>16</v>
      </c>
      <c r="P314" s="62" t="s">
        <v>97</v>
      </c>
      <c r="Q314" s="64"/>
      <c r="R314" s="60">
        <f>AVERAGE(E313:J313)</f>
        <v>84.8</v>
      </c>
      <c r="S314" s="61" t="s">
        <v>46</v>
      </c>
    </row>
    <row r="315" spans="2:19" ht="11.1" customHeight="1" x14ac:dyDescent="0.25">
      <c r="B315" s="15"/>
      <c r="C315" s="15"/>
      <c r="D315" s="15"/>
      <c r="E315" s="15"/>
      <c r="F315" s="15"/>
      <c r="G315" s="161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2:19" ht="11.1" customHeight="1" x14ac:dyDescent="0.25">
      <c r="B316" s="225" t="s">
        <v>295</v>
      </c>
      <c r="C316" s="226"/>
      <c r="D316" s="56" t="s">
        <v>28</v>
      </c>
      <c r="E316" s="57" t="s">
        <v>296</v>
      </c>
      <c r="F316" s="57" t="s">
        <v>297</v>
      </c>
      <c r="G316" s="57" t="s">
        <v>298</v>
      </c>
      <c r="H316" s="57" t="s">
        <v>299</v>
      </c>
      <c r="I316" s="57" t="s">
        <v>300</v>
      </c>
      <c r="J316" s="57" t="s">
        <v>301</v>
      </c>
      <c r="K316" s="57" t="s">
        <v>302</v>
      </c>
      <c r="L316" s="57" t="s">
        <v>303</v>
      </c>
      <c r="M316" s="57" t="s">
        <v>304</v>
      </c>
      <c r="N316" s="57" t="s">
        <v>305</v>
      </c>
      <c r="O316" s="57" t="s">
        <v>306</v>
      </c>
      <c r="P316" s="57" t="s">
        <v>307</v>
      </c>
      <c r="Q316" s="15"/>
      <c r="R316" s="57" t="s">
        <v>41</v>
      </c>
      <c r="S316" s="58"/>
    </row>
    <row r="317" spans="2:19" ht="11.1" customHeight="1" x14ac:dyDescent="0.25">
      <c r="B317" s="227"/>
      <c r="C317" s="228"/>
      <c r="D317" s="56" t="s">
        <v>42</v>
      </c>
      <c r="E317" s="60">
        <v>15</v>
      </c>
      <c r="F317" s="60">
        <v>210</v>
      </c>
      <c r="G317" s="60">
        <v>60</v>
      </c>
      <c r="H317" s="60">
        <v>43</v>
      </c>
      <c r="I317" s="60">
        <v>76</v>
      </c>
      <c r="J317" s="60">
        <v>200</v>
      </c>
      <c r="K317" s="60">
        <v>90</v>
      </c>
      <c r="L317" s="60">
        <v>190</v>
      </c>
      <c r="M317" s="60">
        <v>220</v>
      </c>
      <c r="N317" s="60">
        <v>210</v>
      </c>
      <c r="O317" s="60">
        <v>40</v>
      </c>
      <c r="P317" s="60">
        <v>210</v>
      </c>
      <c r="Q317" s="15"/>
      <c r="R317" s="60">
        <f>AVERAGE(E317:P317)</f>
        <v>130.33333333333334</v>
      </c>
      <c r="S317" s="61" t="s">
        <v>43</v>
      </c>
    </row>
    <row r="318" spans="2:19" ht="11.1" customHeight="1" x14ac:dyDescent="0.25">
      <c r="B318" s="229"/>
      <c r="C318" s="230"/>
      <c r="D318" s="56" t="s">
        <v>44</v>
      </c>
      <c r="E318" s="62" t="s">
        <v>98</v>
      </c>
      <c r="F318" s="62" t="s">
        <v>97</v>
      </c>
      <c r="G318" s="62" t="s">
        <v>98</v>
      </c>
      <c r="H318" s="62" t="s">
        <v>98</v>
      </c>
      <c r="I318" s="62" t="s">
        <v>98</v>
      </c>
      <c r="J318" s="63" t="s">
        <v>97</v>
      </c>
      <c r="K318" s="62" t="s">
        <v>97</v>
      </c>
      <c r="L318" s="62" t="s">
        <v>97</v>
      </c>
      <c r="M318" s="62" t="s">
        <v>97</v>
      </c>
      <c r="N318" s="62" t="s">
        <v>97</v>
      </c>
      <c r="O318" s="62" t="s">
        <v>98</v>
      </c>
      <c r="P318" s="62" t="s">
        <v>97</v>
      </c>
      <c r="Q318" s="64"/>
      <c r="R318" s="60">
        <f>AVERAGE(E317:J317)</f>
        <v>100.66666666666667</v>
      </c>
      <c r="S318" s="61" t="s">
        <v>46</v>
      </c>
    </row>
    <row r="319" spans="2:19" s="179" customFormat="1" ht="11.1" customHeight="1" x14ac:dyDescent="0.25">
      <c r="B319" s="15"/>
      <c r="C319" s="15"/>
      <c r="D319" s="15"/>
      <c r="E319" s="15"/>
      <c r="F319" s="15"/>
      <c r="G319" s="161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2:19" s="179" customFormat="1" ht="11.1" customHeight="1" x14ac:dyDescent="0.25">
      <c r="B320" s="231" t="s">
        <v>408</v>
      </c>
      <c r="C320" s="231"/>
      <c r="D320" s="56" t="s">
        <v>28</v>
      </c>
      <c r="E320" s="57" t="s">
        <v>411</v>
      </c>
      <c r="F320" s="57" t="s">
        <v>412</v>
      </c>
      <c r="G320" s="57" t="s">
        <v>413</v>
      </c>
      <c r="H320" s="57" t="s">
        <v>414</v>
      </c>
      <c r="I320" s="57" t="s">
        <v>415</v>
      </c>
      <c r="J320" s="57" t="s">
        <v>416</v>
      </c>
      <c r="K320" s="57" t="s">
        <v>417</v>
      </c>
      <c r="L320" s="57" t="s">
        <v>418</v>
      </c>
      <c r="M320" s="57" t="s">
        <v>419</v>
      </c>
      <c r="N320" s="57" t="s">
        <v>420</v>
      </c>
      <c r="O320" s="57" t="s">
        <v>421</v>
      </c>
      <c r="P320" s="57" t="s">
        <v>422</v>
      </c>
      <c r="Q320" s="15"/>
      <c r="R320" s="150" t="s">
        <v>41</v>
      </c>
      <c r="S320" s="58"/>
    </row>
    <row r="321" spans="1:19" s="179" customFormat="1" ht="11.1" customHeight="1" x14ac:dyDescent="0.25">
      <c r="B321" s="231"/>
      <c r="C321" s="231"/>
      <c r="D321" s="56" t="s">
        <v>42</v>
      </c>
      <c r="E321" s="60">
        <v>60</v>
      </c>
      <c r="F321" s="60">
        <v>110</v>
      </c>
      <c r="G321" s="60">
        <v>15</v>
      </c>
      <c r="H321" s="60">
        <v>15</v>
      </c>
      <c r="I321" s="60">
        <v>200</v>
      </c>
      <c r="J321" s="60">
        <v>155</v>
      </c>
      <c r="K321" s="60">
        <v>120</v>
      </c>
      <c r="L321" s="60">
        <v>165</v>
      </c>
      <c r="M321" s="60">
        <v>170</v>
      </c>
      <c r="N321" s="60">
        <v>165</v>
      </c>
      <c r="O321" s="60">
        <v>70</v>
      </c>
      <c r="P321" s="60">
        <v>70</v>
      </c>
      <c r="Q321" s="15"/>
      <c r="R321" s="60">
        <f>AVERAGE(E321:P321)</f>
        <v>109.58333333333333</v>
      </c>
      <c r="S321" s="61" t="s">
        <v>43</v>
      </c>
    </row>
    <row r="322" spans="1:19" s="179" customFormat="1" ht="11.1" customHeight="1" x14ac:dyDescent="0.25">
      <c r="B322" s="231"/>
      <c r="C322" s="231"/>
      <c r="D322" s="56" t="s">
        <v>44</v>
      </c>
      <c r="E322" s="62" t="s">
        <v>98</v>
      </c>
      <c r="F322" s="62" t="s">
        <v>97</v>
      </c>
      <c r="G322" s="62" t="s">
        <v>98</v>
      </c>
      <c r="H322" s="62" t="s">
        <v>98</v>
      </c>
      <c r="I322" s="62" t="s">
        <v>97</v>
      </c>
      <c r="J322" s="63" t="s">
        <v>97</v>
      </c>
      <c r="K322" s="62" t="s">
        <v>97</v>
      </c>
      <c r="L322" s="62" t="s">
        <v>97</v>
      </c>
      <c r="M322" s="62" t="s">
        <v>97</v>
      </c>
      <c r="N322" s="62" t="s">
        <v>97</v>
      </c>
      <c r="O322" s="62" t="s">
        <v>98</v>
      </c>
      <c r="P322" s="62" t="s">
        <v>98</v>
      </c>
      <c r="Q322" s="64"/>
      <c r="R322" s="60">
        <f>AVERAGE(E321:J321)</f>
        <v>92.5</v>
      </c>
      <c r="S322" s="61" t="s">
        <v>46</v>
      </c>
    </row>
    <row r="323" spans="1:19" s="185" customFormat="1" ht="11.1" customHeight="1" x14ac:dyDescent="0.25">
      <c r="B323" s="184"/>
      <c r="C323" s="184"/>
      <c r="D323" s="59"/>
      <c r="E323" s="82"/>
      <c r="F323" s="82"/>
      <c r="G323" s="82"/>
      <c r="H323" s="82"/>
      <c r="I323" s="82"/>
      <c r="J323" s="83"/>
      <c r="K323" s="82"/>
      <c r="L323" s="82"/>
      <c r="M323" s="82"/>
      <c r="N323" s="82"/>
      <c r="O323" s="82"/>
      <c r="P323" s="82"/>
      <c r="Q323" s="81"/>
      <c r="R323" s="65"/>
      <c r="S323" s="85"/>
    </row>
    <row r="324" spans="1:19" s="183" customFormat="1" ht="11.1" customHeight="1" x14ac:dyDescent="0.25">
      <c r="B324" s="231" t="s">
        <v>446</v>
      </c>
      <c r="C324" s="231"/>
      <c r="D324" s="56" t="s">
        <v>28</v>
      </c>
      <c r="E324" s="57" t="s">
        <v>434</v>
      </c>
      <c r="F324" s="57" t="s">
        <v>435</v>
      </c>
      <c r="G324" s="57" t="s">
        <v>436</v>
      </c>
      <c r="H324" s="57" t="s">
        <v>437</v>
      </c>
      <c r="I324" s="57" t="s">
        <v>438</v>
      </c>
      <c r="J324" s="57" t="s">
        <v>439</v>
      </c>
      <c r="K324" s="57" t="s">
        <v>440</v>
      </c>
      <c r="L324" s="57" t="s">
        <v>441</v>
      </c>
      <c r="M324" s="57" t="s">
        <v>442</v>
      </c>
      <c r="N324" s="57" t="s">
        <v>443</v>
      </c>
      <c r="O324" s="57" t="s">
        <v>444</v>
      </c>
      <c r="P324" s="57" t="s">
        <v>445</v>
      </c>
      <c r="Q324" s="15"/>
      <c r="R324" s="150" t="s">
        <v>41</v>
      </c>
      <c r="S324" s="58"/>
    </row>
    <row r="325" spans="1:19" s="183" customFormat="1" ht="11.1" customHeight="1" x14ac:dyDescent="0.25">
      <c r="B325" s="231"/>
      <c r="C325" s="231"/>
      <c r="D325" s="56" t="s">
        <v>42</v>
      </c>
      <c r="E325" s="60"/>
      <c r="F325" s="60">
        <v>25</v>
      </c>
      <c r="G325" s="60">
        <v>20</v>
      </c>
      <c r="H325" s="60">
        <v>55</v>
      </c>
      <c r="I325" s="60">
        <v>30</v>
      </c>
      <c r="J325" s="60">
        <v>50</v>
      </c>
      <c r="K325" s="60">
        <v>105</v>
      </c>
      <c r="L325" s="60">
        <v>100</v>
      </c>
      <c r="M325" s="60">
        <v>50</v>
      </c>
      <c r="N325" s="60">
        <v>60</v>
      </c>
      <c r="O325" s="60">
        <v>90</v>
      </c>
      <c r="P325" s="60">
        <v>80</v>
      </c>
      <c r="Q325" s="15"/>
      <c r="R325" s="60">
        <f>AVERAGE(E325:P325)</f>
        <v>60.454545454545453</v>
      </c>
      <c r="S325" s="61" t="s">
        <v>43</v>
      </c>
    </row>
    <row r="326" spans="1:19" s="183" customFormat="1" ht="11.1" customHeight="1" x14ac:dyDescent="0.25">
      <c r="B326" s="231"/>
      <c r="C326" s="231"/>
      <c r="D326" s="56" t="s">
        <v>44</v>
      </c>
      <c r="E326" s="62" t="s">
        <v>45</v>
      </c>
      <c r="F326" s="62" t="s">
        <v>98</v>
      </c>
      <c r="G326" s="62" t="s">
        <v>98</v>
      </c>
      <c r="H326" s="62" t="s">
        <v>97</v>
      </c>
      <c r="I326" s="62" t="s">
        <v>98</v>
      </c>
      <c r="J326" s="63" t="s">
        <v>98</v>
      </c>
      <c r="K326" s="62" t="s">
        <v>97</v>
      </c>
      <c r="L326" s="62" t="s">
        <v>97</v>
      </c>
      <c r="M326" s="62" t="s">
        <v>98</v>
      </c>
      <c r="N326" s="62" t="s">
        <v>97</v>
      </c>
      <c r="O326" s="62" t="s">
        <v>97</v>
      </c>
      <c r="P326" s="62" t="s">
        <v>97</v>
      </c>
      <c r="Q326" s="64"/>
      <c r="R326" s="60">
        <f>AVERAGE(E325:J325)</f>
        <v>36</v>
      </c>
      <c r="S326" s="61" t="s">
        <v>46</v>
      </c>
    </row>
    <row r="327" spans="1:19" s="185" customFormat="1" ht="11.1" customHeight="1" x14ac:dyDescent="0.25">
      <c r="B327" s="189"/>
      <c r="C327" s="189"/>
      <c r="D327" s="59"/>
      <c r="E327" s="82"/>
      <c r="F327" s="82"/>
      <c r="G327" s="82"/>
      <c r="H327" s="82"/>
      <c r="I327" s="82"/>
      <c r="J327" s="83"/>
      <c r="K327" s="82"/>
      <c r="L327" s="82"/>
      <c r="M327" s="82"/>
      <c r="N327" s="82"/>
      <c r="O327" s="82"/>
      <c r="P327" s="82"/>
      <c r="Q327" s="81"/>
      <c r="R327" s="65"/>
      <c r="S327" s="85"/>
    </row>
    <row r="328" spans="1:19" s="188" customFormat="1" ht="11.1" customHeight="1" x14ac:dyDescent="0.25">
      <c r="B328" s="231" t="s">
        <v>465</v>
      </c>
      <c r="C328" s="231"/>
      <c r="D328" s="56" t="s">
        <v>28</v>
      </c>
      <c r="E328" s="57" t="s">
        <v>466</v>
      </c>
      <c r="F328" s="57" t="s">
        <v>467</v>
      </c>
      <c r="G328" s="57" t="s">
        <v>468</v>
      </c>
      <c r="H328" s="57" t="s">
        <v>469</v>
      </c>
      <c r="I328" s="57" t="s">
        <v>470</v>
      </c>
      <c r="J328" s="57" t="s">
        <v>471</v>
      </c>
      <c r="K328" s="57" t="s">
        <v>472</v>
      </c>
      <c r="L328" s="57" t="s">
        <v>473</v>
      </c>
      <c r="M328" s="57" t="s">
        <v>474</v>
      </c>
      <c r="N328" s="57" t="s">
        <v>475</v>
      </c>
      <c r="O328" s="57" t="s">
        <v>476</v>
      </c>
      <c r="P328" s="57" t="s">
        <v>477</v>
      </c>
      <c r="Q328" s="15"/>
      <c r="R328" s="150" t="s">
        <v>41</v>
      </c>
      <c r="S328" s="58"/>
    </row>
    <row r="329" spans="1:19" s="188" customFormat="1" ht="11.1" customHeight="1" x14ac:dyDescent="0.25">
      <c r="B329" s="231"/>
      <c r="C329" s="231"/>
      <c r="D329" s="56" t="s">
        <v>42</v>
      </c>
      <c r="E329" s="60"/>
      <c r="F329" s="60"/>
      <c r="G329" s="60">
        <v>90</v>
      </c>
      <c r="H329" s="60">
        <v>70</v>
      </c>
      <c r="I329" s="60">
        <v>70</v>
      </c>
      <c r="J329" s="60">
        <v>40</v>
      </c>
      <c r="K329" s="60">
        <v>70</v>
      </c>
      <c r="L329" s="60">
        <v>80</v>
      </c>
      <c r="M329" s="60">
        <v>115</v>
      </c>
      <c r="N329" s="60">
        <v>45</v>
      </c>
      <c r="O329" s="60">
        <v>35</v>
      </c>
      <c r="P329" s="60"/>
      <c r="Q329" s="15"/>
      <c r="R329" s="60">
        <f>AVERAGE(E329:P329)</f>
        <v>68.333333333333329</v>
      </c>
      <c r="S329" s="61" t="s">
        <v>43</v>
      </c>
    </row>
    <row r="330" spans="1:19" s="188" customFormat="1" ht="11.1" customHeight="1" x14ac:dyDescent="0.25">
      <c r="B330" s="231"/>
      <c r="C330" s="231"/>
      <c r="D330" s="56" t="s">
        <v>44</v>
      </c>
      <c r="E330" s="62" t="s">
        <v>45</v>
      </c>
      <c r="F330" s="62" t="s">
        <v>45</v>
      </c>
      <c r="G330" s="62" t="s">
        <v>83</v>
      </c>
      <c r="H330" s="62" t="s">
        <v>83</v>
      </c>
      <c r="I330" s="62" t="s">
        <v>83</v>
      </c>
      <c r="J330" s="63" t="s">
        <v>83</v>
      </c>
      <c r="K330" s="62" t="s">
        <v>83</v>
      </c>
      <c r="L330" s="62" t="s">
        <v>83</v>
      </c>
      <c r="M330" s="62" t="s">
        <v>97</v>
      </c>
      <c r="N330" s="62"/>
      <c r="O330" s="62" t="s">
        <v>98</v>
      </c>
      <c r="P330" s="62" t="s">
        <v>45</v>
      </c>
      <c r="Q330" s="64"/>
      <c r="R330" s="60">
        <f>AVERAGE(E329:J329)</f>
        <v>67.5</v>
      </c>
      <c r="S330" s="61" t="s">
        <v>46</v>
      </c>
    </row>
    <row r="331" spans="1:19" s="185" customFormat="1" ht="11.1" customHeight="1" x14ac:dyDescent="0.25">
      <c r="B331" s="184"/>
      <c r="C331" s="184"/>
      <c r="D331" s="59"/>
      <c r="E331" s="82"/>
      <c r="F331" s="82"/>
      <c r="G331" s="82"/>
      <c r="H331" s="82"/>
      <c r="I331" s="82"/>
      <c r="J331" s="83"/>
      <c r="K331" s="82"/>
      <c r="L331" s="82"/>
      <c r="M331" s="82"/>
      <c r="N331" s="82"/>
      <c r="O331" s="82"/>
      <c r="P331" s="82"/>
      <c r="Q331" s="81"/>
      <c r="R331" s="65"/>
      <c r="S331" s="85"/>
    </row>
    <row r="332" spans="1:19" ht="11.1" customHeight="1" x14ac:dyDescent="0.25">
      <c r="F332" s="180"/>
    </row>
    <row r="333" spans="1:19" ht="20.100000000000001" customHeight="1" x14ac:dyDescent="0.25">
      <c r="A333" s="198" t="s">
        <v>396</v>
      </c>
      <c r="B333" s="198"/>
      <c r="C333" s="198"/>
      <c r="D333" s="198"/>
      <c r="E333" s="10"/>
      <c r="F333" s="10"/>
      <c r="G333" s="159"/>
      <c r="H333" s="8"/>
      <c r="I333" s="8"/>
      <c r="J333" s="8"/>
      <c r="K333" s="8"/>
      <c r="L333" s="7"/>
      <c r="M333" s="7"/>
      <c r="N333" s="8"/>
      <c r="O333" s="8"/>
      <c r="P333" s="8"/>
      <c r="Q333" s="8"/>
      <c r="R333" s="8"/>
      <c r="S333" s="8"/>
    </row>
    <row r="334" spans="1:19" ht="15" customHeight="1" x14ac:dyDescent="0.25">
      <c r="A334" s="215"/>
      <c r="B334" s="215"/>
      <c r="C334" s="10"/>
      <c r="D334" s="14" t="s">
        <v>26</v>
      </c>
      <c r="E334" s="10"/>
      <c r="F334" s="10"/>
      <c r="G334" s="159"/>
      <c r="H334" s="8"/>
      <c r="I334" s="8"/>
      <c r="J334" s="8"/>
      <c r="K334" s="8"/>
      <c r="L334" s="7"/>
      <c r="M334" s="7"/>
      <c r="N334" s="8"/>
      <c r="O334" s="8"/>
      <c r="P334" s="8"/>
      <c r="Q334" s="8"/>
      <c r="R334" s="8"/>
      <c r="S334" s="149"/>
    </row>
    <row r="335" spans="1:19" ht="11.1" customHeight="1" x14ac:dyDescent="0.25">
      <c r="A335" s="2"/>
      <c r="B335" s="3"/>
      <c r="C335" s="2"/>
      <c r="D335" s="1"/>
      <c r="E335" s="1"/>
      <c r="F335" s="1"/>
      <c r="G335" s="160"/>
      <c r="H335" s="1"/>
      <c r="I335" s="1"/>
      <c r="J335" s="1"/>
      <c r="K335" s="1"/>
      <c r="L335" s="7"/>
      <c r="M335" s="7"/>
      <c r="N335" s="1"/>
      <c r="O335" s="1"/>
      <c r="P335" s="1"/>
      <c r="Q335" s="1"/>
      <c r="R335" s="1"/>
      <c r="S335" s="4"/>
    </row>
    <row r="336" spans="1:19" ht="11.1" customHeight="1" x14ac:dyDescent="0.25">
      <c r="A336" s="55"/>
      <c r="B336" s="225" t="s">
        <v>116</v>
      </c>
      <c r="C336" s="226"/>
      <c r="D336" s="56" t="s">
        <v>28</v>
      </c>
      <c r="E336" s="57" t="s">
        <v>29</v>
      </c>
      <c r="F336" s="57" t="s">
        <v>30</v>
      </c>
      <c r="G336" s="57" t="s">
        <v>31</v>
      </c>
      <c r="H336" s="57" t="s">
        <v>32</v>
      </c>
      <c r="I336" s="57" t="s">
        <v>33</v>
      </c>
      <c r="J336" s="57" t="s">
        <v>34</v>
      </c>
      <c r="K336" s="57" t="s">
        <v>35</v>
      </c>
      <c r="L336" s="57" t="s">
        <v>36</v>
      </c>
      <c r="M336" s="57" t="s">
        <v>37</v>
      </c>
      <c r="N336" s="57" t="s">
        <v>38</v>
      </c>
      <c r="O336" s="57" t="s">
        <v>39</v>
      </c>
      <c r="P336" s="57" t="s">
        <v>40</v>
      </c>
      <c r="Q336" s="15"/>
      <c r="R336" s="57" t="s">
        <v>41</v>
      </c>
      <c r="S336" s="58"/>
    </row>
    <row r="337" spans="1:19" ht="11.1" customHeight="1" x14ac:dyDescent="0.25">
      <c r="A337" s="59"/>
      <c r="B337" s="227"/>
      <c r="C337" s="228"/>
      <c r="D337" s="56" t="s">
        <v>42</v>
      </c>
      <c r="E337" s="60"/>
      <c r="F337" s="60"/>
      <c r="G337" s="60"/>
      <c r="H337" s="60"/>
      <c r="I337" s="60"/>
      <c r="J337" s="60">
        <v>55</v>
      </c>
      <c r="K337" s="60">
        <v>125</v>
      </c>
      <c r="L337" s="60">
        <v>110</v>
      </c>
      <c r="M337" s="60">
        <v>90</v>
      </c>
      <c r="N337" s="60"/>
      <c r="O337" s="60"/>
      <c r="P337" s="60"/>
      <c r="Q337" s="15"/>
      <c r="R337" s="60">
        <f>AVERAGE(E337:P337)</f>
        <v>95</v>
      </c>
      <c r="S337" s="61" t="s">
        <v>43</v>
      </c>
    </row>
    <row r="338" spans="1:19" ht="11.1" customHeight="1" x14ac:dyDescent="0.25">
      <c r="A338" s="59"/>
      <c r="B338" s="229"/>
      <c r="C338" s="230"/>
      <c r="D338" s="56" t="s">
        <v>44</v>
      </c>
      <c r="E338" s="62"/>
      <c r="F338" s="62"/>
      <c r="G338" s="62"/>
      <c r="H338" s="62"/>
      <c r="I338" s="62"/>
      <c r="J338" s="63"/>
      <c r="K338" s="63"/>
      <c r="L338" s="63"/>
      <c r="M338" s="63"/>
      <c r="N338" s="63"/>
      <c r="O338" s="63"/>
      <c r="P338" s="63"/>
      <c r="Q338" s="64"/>
      <c r="R338" s="60">
        <f>AVERAGE(E337:J337)</f>
        <v>55</v>
      </c>
      <c r="S338" s="61" t="s">
        <v>46</v>
      </c>
    </row>
    <row r="339" spans="1:19" ht="11.1" customHeight="1" x14ac:dyDescent="0.25">
      <c r="A339" s="59"/>
      <c r="B339" s="59"/>
      <c r="C339" s="59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15"/>
      <c r="P339" s="15"/>
      <c r="Q339" s="15"/>
      <c r="R339" s="15"/>
      <c r="S339" s="54"/>
    </row>
    <row r="340" spans="1:19" ht="11.1" customHeight="1" x14ac:dyDescent="0.25">
      <c r="A340" s="55"/>
      <c r="B340" s="225" t="s">
        <v>117</v>
      </c>
      <c r="C340" s="226"/>
      <c r="D340" s="56" t="s">
        <v>28</v>
      </c>
      <c r="E340" s="57" t="s">
        <v>47</v>
      </c>
      <c r="F340" s="57" t="s">
        <v>48</v>
      </c>
      <c r="G340" s="57" t="s">
        <v>49</v>
      </c>
      <c r="H340" s="57" t="s">
        <v>50</v>
      </c>
      <c r="I340" s="57" t="s">
        <v>51</v>
      </c>
      <c r="J340" s="57" t="s">
        <v>52</v>
      </c>
      <c r="K340" s="57" t="s">
        <v>53</v>
      </c>
      <c r="L340" s="57" t="s">
        <v>54</v>
      </c>
      <c r="M340" s="57" t="s">
        <v>55</v>
      </c>
      <c r="N340" s="57" t="s">
        <v>56</v>
      </c>
      <c r="O340" s="57" t="s">
        <v>57</v>
      </c>
      <c r="P340" s="57" t="s">
        <v>58</v>
      </c>
      <c r="Q340" s="15"/>
      <c r="R340" s="57" t="s">
        <v>41</v>
      </c>
      <c r="S340" s="58"/>
    </row>
    <row r="341" spans="1:19" ht="11.1" customHeight="1" x14ac:dyDescent="0.25">
      <c r="A341" s="59"/>
      <c r="B341" s="227"/>
      <c r="C341" s="228"/>
      <c r="D341" s="56" t="s">
        <v>42</v>
      </c>
      <c r="E341" s="60"/>
      <c r="F341" s="60">
        <v>30</v>
      </c>
      <c r="G341" s="60">
        <v>30</v>
      </c>
      <c r="H341" s="60">
        <v>60</v>
      </c>
      <c r="I341" s="60">
        <v>90</v>
      </c>
      <c r="J341" s="60">
        <v>20</v>
      </c>
      <c r="K341" s="60">
        <v>70</v>
      </c>
      <c r="L341" s="60">
        <v>120</v>
      </c>
      <c r="M341" s="60">
        <v>140</v>
      </c>
      <c r="N341" s="60">
        <v>60</v>
      </c>
      <c r="O341" s="60">
        <v>130</v>
      </c>
      <c r="P341" s="60"/>
      <c r="Q341" s="15"/>
      <c r="R341" s="60">
        <f>AVERAGE(E341:P341)</f>
        <v>75</v>
      </c>
      <c r="S341" s="61" t="s">
        <v>43</v>
      </c>
    </row>
    <row r="342" spans="1:19" ht="11.1" customHeight="1" x14ac:dyDescent="0.25">
      <c r="A342" s="59"/>
      <c r="B342" s="229"/>
      <c r="C342" s="230"/>
      <c r="D342" s="56" t="s">
        <v>44</v>
      </c>
      <c r="E342" s="63" t="s">
        <v>45</v>
      </c>
      <c r="F342" s="62"/>
      <c r="G342" s="62"/>
      <c r="H342" s="62"/>
      <c r="I342" s="62"/>
      <c r="J342" s="63"/>
      <c r="K342" s="63"/>
      <c r="L342" s="63"/>
      <c r="M342" s="63"/>
      <c r="N342" s="63"/>
      <c r="O342" s="63"/>
      <c r="P342" s="63" t="s">
        <v>45</v>
      </c>
      <c r="Q342" s="64"/>
      <c r="R342" s="60">
        <f>AVERAGE(E341:J341)</f>
        <v>46</v>
      </c>
      <c r="S342" s="61" t="s">
        <v>46</v>
      </c>
    </row>
    <row r="343" spans="1:19" ht="11.1" customHeight="1" x14ac:dyDescent="0.25">
      <c r="A343" s="59"/>
      <c r="B343" s="52"/>
      <c r="C343" s="15"/>
      <c r="D343" s="66"/>
      <c r="E343" s="66"/>
      <c r="F343" s="66"/>
      <c r="G343" s="61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54"/>
    </row>
    <row r="344" spans="1:19" ht="11.1" customHeight="1" x14ac:dyDescent="0.25">
      <c r="A344" s="55"/>
      <c r="B344" s="225" t="s">
        <v>118</v>
      </c>
      <c r="C344" s="226"/>
      <c r="D344" s="56" t="s">
        <v>28</v>
      </c>
      <c r="E344" s="57" t="s">
        <v>60</v>
      </c>
      <c r="F344" s="57" t="s">
        <v>61</v>
      </c>
      <c r="G344" s="57" t="s">
        <v>62</v>
      </c>
      <c r="H344" s="57" t="s">
        <v>63</v>
      </c>
      <c r="I344" s="57" t="s">
        <v>64</v>
      </c>
      <c r="J344" s="57" t="s">
        <v>65</v>
      </c>
      <c r="K344" s="57" t="s">
        <v>66</v>
      </c>
      <c r="L344" s="57" t="s">
        <v>67</v>
      </c>
      <c r="M344" s="57" t="s">
        <v>68</v>
      </c>
      <c r="N344" s="57" t="s">
        <v>56</v>
      </c>
      <c r="O344" s="57" t="s">
        <v>69</v>
      </c>
      <c r="P344" s="57" t="s">
        <v>70</v>
      </c>
      <c r="Q344" s="15"/>
      <c r="R344" s="57" t="s">
        <v>41</v>
      </c>
      <c r="S344" s="58"/>
    </row>
    <row r="345" spans="1:19" ht="11.1" customHeight="1" x14ac:dyDescent="0.25">
      <c r="A345" s="59"/>
      <c r="B345" s="227"/>
      <c r="C345" s="228"/>
      <c r="D345" s="56" t="s">
        <v>42</v>
      </c>
      <c r="E345" s="60"/>
      <c r="F345" s="60"/>
      <c r="G345" s="60">
        <v>53</v>
      </c>
      <c r="H345" s="60">
        <v>30</v>
      </c>
      <c r="I345" s="60">
        <v>40</v>
      </c>
      <c r="J345" s="60" t="s">
        <v>16</v>
      </c>
      <c r="K345" s="60">
        <v>50</v>
      </c>
      <c r="L345" s="60">
        <v>90</v>
      </c>
      <c r="M345" s="60">
        <v>100</v>
      </c>
      <c r="N345" s="60" t="s">
        <v>16</v>
      </c>
      <c r="O345" s="60">
        <v>20</v>
      </c>
      <c r="P345" s="60">
        <v>50</v>
      </c>
      <c r="Q345" s="15"/>
      <c r="R345" s="60">
        <f>AVERAGE(E345:P345)</f>
        <v>54.125</v>
      </c>
      <c r="S345" s="61" t="s">
        <v>43</v>
      </c>
    </row>
    <row r="346" spans="1:19" ht="11.1" customHeight="1" x14ac:dyDescent="0.25">
      <c r="A346" s="59"/>
      <c r="B346" s="229"/>
      <c r="C346" s="230"/>
      <c r="D346" s="56" t="s">
        <v>44</v>
      </c>
      <c r="E346" s="63" t="s">
        <v>45</v>
      </c>
      <c r="F346" s="63" t="s">
        <v>45</v>
      </c>
      <c r="G346" s="62"/>
      <c r="H346" s="62"/>
      <c r="I346" s="62"/>
      <c r="J346" s="63"/>
      <c r="K346" s="63"/>
      <c r="L346" s="63"/>
      <c r="M346" s="63"/>
      <c r="N346" s="63"/>
      <c r="O346" s="63"/>
      <c r="P346" s="63"/>
      <c r="Q346" s="64"/>
      <c r="R346" s="60">
        <f>AVERAGE(E345:J345)</f>
        <v>41</v>
      </c>
      <c r="S346" s="61" t="s">
        <v>46</v>
      </c>
    </row>
    <row r="347" spans="1:19" ht="11.1" customHeight="1" x14ac:dyDescent="0.25">
      <c r="A347" s="59"/>
      <c r="B347" s="55"/>
      <c r="C347" s="59"/>
      <c r="D347" s="59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59"/>
      <c r="R347" s="59"/>
      <c r="S347" s="59"/>
    </row>
    <row r="348" spans="1:19" ht="11.1" customHeight="1" x14ac:dyDescent="0.25">
      <c r="A348" s="55"/>
      <c r="B348" s="225" t="s">
        <v>119</v>
      </c>
      <c r="C348" s="226"/>
      <c r="D348" s="56" t="s">
        <v>28</v>
      </c>
      <c r="E348" s="57" t="s">
        <v>71</v>
      </c>
      <c r="F348" s="57" t="s">
        <v>72</v>
      </c>
      <c r="G348" s="57" t="s">
        <v>73</v>
      </c>
      <c r="H348" s="57" t="s">
        <v>74</v>
      </c>
      <c r="I348" s="57" t="s">
        <v>75</v>
      </c>
      <c r="J348" s="57" t="s">
        <v>76</v>
      </c>
      <c r="K348" s="57" t="s">
        <v>77</v>
      </c>
      <c r="L348" s="57" t="s">
        <v>78</v>
      </c>
      <c r="M348" s="57" t="s">
        <v>79</v>
      </c>
      <c r="N348" s="57" t="s">
        <v>80</v>
      </c>
      <c r="O348" s="57" t="s">
        <v>81</v>
      </c>
      <c r="P348" s="57" t="s">
        <v>82</v>
      </c>
      <c r="Q348" s="15"/>
      <c r="R348" s="57" t="s">
        <v>41</v>
      </c>
      <c r="S348" s="58"/>
    </row>
    <row r="349" spans="1:19" ht="11.1" customHeight="1" x14ac:dyDescent="0.25">
      <c r="A349" s="59"/>
      <c r="B349" s="227"/>
      <c r="C349" s="228"/>
      <c r="D349" s="56" t="s">
        <v>42</v>
      </c>
      <c r="E349" s="60">
        <v>40</v>
      </c>
      <c r="F349" s="60"/>
      <c r="G349" s="60">
        <v>90</v>
      </c>
      <c r="H349" s="60">
        <v>50</v>
      </c>
      <c r="I349" s="60">
        <v>10</v>
      </c>
      <c r="J349" s="60">
        <v>10</v>
      </c>
      <c r="K349" s="60">
        <v>10</v>
      </c>
      <c r="L349" s="60">
        <v>70</v>
      </c>
      <c r="M349" s="60">
        <v>20</v>
      </c>
      <c r="N349" s="60">
        <v>10</v>
      </c>
      <c r="O349" s="60">
        <v>40</v>
      </c>
      <c r="P349" s="60" t="s">
        <v>16</v>
      </c>
      <c r="Q349" s="15"/>
      <c r="R349" s="60">
        <f>AVERAGE(E349:P349)</f>
        <v>35</v>
      </c>
      <c r="S349" s="61" t="s">
        <v>43</v>
      </c>
    </row>
    <row r="350" spans="1:19" ht="11.1" customHeight="1" x14ac:dyDescent="0.25">
      <c r="A350" s="59"/>
      <c r="B350" s="229"/>
      <c r="C350" s="230"/>
      <c r="D350" s="56" t="s">
        <v>44</v>
      </c>
      <c r="E350" s="62"/>
      <c r="F350" s="63" t="s">
        <v>45</v>
      </c>
      <c r="G350" s="62"/>
      <c r="H350" s="62"/>
      <c r="I350" s="62"/>
      <c r="J350" s="63" t="s">
        <v>200</v>
      </c>
      <c r="K350" s="63" t="s">
        <v>200</v>
      </c>
      <c r="L350" s="63" t="s">
        <v>200</v>
      </c>
      <c r="M350" s="63" t="s">
        <v>200</v>
      </c>
      <c r="N350" s="63" t="s">
        <v>98</v>
      </c>
      <c r="O350" s="63" t="s">
        <v>98</v>
      </c>
      <c r="P350" s="63" t="s">
        <v>16</v>
      </c>
      <c r="Q350" s="64"/>
      <c r="R350" s="60">
        <f>AVERAGE(E349:J349)</f>
        <v>40</v>
      </c>
      <c r="S350" s="61" t="s">
        <v>46</v>
      </c>
    </row>
    <row r="351" spans="1:19" ht="11.1" customHeight="1" x14ac:dyDescent="0.25">
      <c r="A351" s="59"/>
      <c r="B351" s="55"/>
      <c r="C351" s="59"/>
      <c r="D351" s="59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59"/>
      <c r="R351" s="59"/>
      <c r="S351" s="59"/>
    </row>
    <row r="352" spans="1:19" ht="11.1" customHeight="1" x14ac:dyDescent="0.25">
      <c r="A352" s="55"/>
      <c r="B352" s="225" t="s">
        <v>122</v>
      </c>
      <c r="C352" s="226"/>
      <c r="D352" s="56" t="s">
        <v>28</v>
      </c>
      <c r="E352" s="57" t="s">
        <v>85</v>
      </c>
      <c r="F352" s="57" t="s">
        <v>86</v>
      </c>
      <c r="G352" s="57" t="s">
        <v>87</v>
      </c>
      <c r="H352" s="57" t="s">
        <v>88</v>
      </c>
      <c r="I352" s="57" t="s">
        <v>89</v>
      </c>
      <c r="J352" s="57" t="s">
        <v>90</v>
      </c>
      <c r="K352" s="57" t="s">
        <v>91</v>
      </c>
      <c r="L352" s="57" t="s">
        <v>92</v>
      </c>
      <c r="M352" s="57" t="s">
        <v>93</v>
      </c>
      <c r="N352" s="57" t="s">
        <v>94</v>
      </c>
      <c r="O352" s="57" t="s">
        <v>95</v>
      </c>
      <c r="P352" s="57" t="s">
        <v>96</v>
      </c>
      <c r="Q352" s="15"/>
      <c r="R352" s="57" t="s">
        <v>41</v>
      </c>
      <c r="S352" s="58"/>
    </row>
    <row r="353" spans="1:19" ht="11.1" customHeight="1" x14ac:dyDescent="0.25">
      <c r="A353" s="59"/>
      <c r="B353" s="227"/>
      <c r="C353" s="228"/>
      <c r="D353" s="56" t="s">
        <v>42</v>
      </c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15"/>
      <c r="R353" s="60" t="s">
        <v>16</v>
      </c>
      <c r="S353" s="61" t="s">
        <v>43</v>
      </c>
    </row>
    <row r="354" spans="1:19" ht="11.1" customHeight="1" x14ac:dyDescent="0.25">
      <c r="A354" s="59"/>
      <c r="B354" s="229"/>
      <c r="C354" s="230"/>
      <c r="D354" s="56" t="s">
        <v>44</v>
      </c>
      <c r="E354" s="232" t="s">
        <v>371</v>
      </c>
      <c r="F354" s="233"/>
      <c r="G354" s="233"/>
      <c r="H354" s="233"/>
      <c r="I354" s="233"/>
      <c r="J354" s="233"/>
      <c r="K354" s="233"/>
      <c r="L354" s="233"/>
      <c r="M354" s="233"/>
      <c r="N354" s="233"/>
      <c r="O354" s="234"/>
      <c r="P354" s="63" t="s">
        <v>45</v>
      </c>
      <c r="Q354" s="64"/>
      <c r="R354" s="60" t="s">
        <v>16</v>
      </c>
      <c r="S354" s="61" t="s">
        <v>46</v>
      </c>
    </row>
    <row r="355" spans="1:19" ht="11.1" customHeight="1" x14ac:dyDescent="0.25">
      <c r="A355" s="59"/>
      <c r="B355" s="15"/>
      <c r="C355" s="15"/>
      <c r="D355" s="15"/>
      <c r="E355" s="15"/>
      <c r="F355" s="15"/>
      <c r="G355" s="161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11.1" customHeight="1" x14ac:dyDescent="0.25">
      <c r="A356" s="55"/>
      <c r="B356" s="225" t="s">
        <v>128</v>
      </c>
      <c r="C356" s="226"/>
      <c r="D356" s="56" t="s">
        <v>28</v>
      </c>
      <c r="E356" s="57" t="s">
        <v>124</v>
      </c>
      <c r="F356" s="57" t="s">
        <v>125</v>
      </c>
      <c r="G356" s="57" t="s">
        <v>126</v>
      </c>
      <c r="H356" s="57" t="s">
        <v>127</v>
      </c>
      <c r="I356" s="57" t="s">
        <v>129</v>
      </c>
      <c r="J356" s="57" t="s">
        <v>130</v>
      </c>
      <c r="K356" s="57" t="s">
        <v>131</v>
      </c>
      <c r="L356" s="57" t="s">
        <v>132</v>
      </c>
      <c r="M356" s="57" t="s">
        <v>133</v>
      </c>
      <c r="N356" s="57" t="s">
        <v>134</v>
      </c>
      <c r="O356" s="57" t="s">
        <v>135</v>
      </c>
      <c r="P356" s="57" t="s">
        <v>136</v>
      </c>
      <c r="Q356" s="15"/>
      <c r="R356" s="57" t="s">
        <v>41</v>
      </c>
      <c r="S356" s="58"/>
    </row>
    <row r="357" spans="1:19" ht="11.1" customHeight="1" x14ac:dyDescent="0.25">
      <c r="A357" s="59"/>
      <c r="B357" s="227"/>
      <c r="C357" s="228"/>
      <c r="D357" s="56" t="s">
        <v>42</v>
      </c>
      <c r="E357" s="60"/>
      <c r="F357" s="60"/>
      <c r="G357" s="60">
        <v>140</v>
      </c>
      <c r="H357" s="60">
        <v>45</v>
      </c>
      <c r="I357" s="60">
        <v>230</v>
      </c>
      <c r="J357" s="60" t="s">
        <v>16</v>
      </c>
      <c r="K357" s="60">
        <v>230</v>
      </c>
      <c r="L357" s="60">
        <v>230</v>
      </c>
      <c r="M357" s="60">
        <v>210</v>
      </c>
      <c r="N357" s="60">
        <v>220</v>
      </c>
      <c r="O357" s="60" t="s">
        <v>16</v>
      </c>
      <c r="P357" s="60">
        <v>250</v>
      </c>
      <c r="Q357" s="15"/>
      <c r="R357" s="60">
        <f>AVERAGE(E357:P357)</f>
        <v>194.375</v>
      </c>
      <c r="S357" s="61" t="s">
        <v>43</v>
      </c>
    </row>
    <row r="358" spans="1:19" ht="11.1" customHeight="1" x14ac:dyDescent="0.25">
      <c r="A358" s="59"/>
      <c r="B358" s="229"/>
      <c r="C358" s="230"/>
      <c r="D358" s="56" t="s">
        <v>44</v>
      </c>
      <c r="E358" s="63" t="s">
        <v>45</v>
      </c>
      <c r="F358" s="63" t="s">
        <v>45</v>
      </c>
      <c r="G358" s="62" t="s">
        <v>97</v>
      </c>
      <c r="H358" s="62" t="s">
        <v>98</v>
      </c>
      <c r="I358" s="62" t="s">
        <v>97</v>
      </c>
      <c r="J358" s="62" t="s">
        <v>16</v>
      </c>
      <c r="K358" s="62" t="s">
        <v>97</v>
      </c>
      <c r="L358" s="62" t="s">
        <v>97</v>
      </c>
      <c r="M358" s="62" t="s">
        <v>97</v>
      </c>
      <c r="N358" s="62" t="s">
        <v>97</v>
      </c>
      <c r="O358" s="62" t="s">
        <v>16</v>
      </c>
      <c r="P358" s="62" t="s">
        <v>97</v>
      </c>
      <c r="Q358" s="64"/>
      <c r="R358" s="60">
        <f>AVERAGE(E357:J357)</f>
        <v>138.33333333333334</v>
      </c>
      <c r="S358" s="61" t="s">
        <v>46</v>
      </c>
    </row>
    <row r="359" spans="1:19" ht="11.1" customHeight="1" x14ac:dyDescent="0.25">
      <c r="A359" s="59"/>
      <c r="B359" s="15"/>
      <c r="C359" s="15"/>
      <c r="D359" s="15"/>
      <c r="E359" s="15"/>
      <c r="F359" s="15"/>
      <c r="G359" s="161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11.1" customHeight="1" x14ac:dyDescent="0.25">
      <c r="A360" s="55"/>
      <c r="B360" s="225" t="s">
        <v>295</v>
      </c>
      <c r="C360" s="226"/>
      <c r="D360" s="56" t="s">
        <v>28</v>
      </c>
      <c r="E360" s="57" t="s">
        <v>296</v>
      </c>
      <c r="F360" s="57" t="s">
        <v>297</v>
      </c>
      <c r="G360" s="57" t="s">
        <v>298</v>
      </c>
      <c r="H360" s="57" t="s">
        <v>299</v>
      </c>
      <c r="I360" s="57" t="s">
        <v>300</v>
      </c>
      <c r="J360" s="57" t="s">
        <v>301</v>
      </c>
      <c r="K360" s="57" t="s">
        <v>302</v>
      </c>
      <c r="L360" s="57" t="s">
        <v>303</v>
      </c>
      <c r="M360" s="57" t="s">
        <v>304</v>
      </c>
      <c r="N360" s="57" t="s">
        <v>305</v>
      </c>
      <c r="O360" s="57" t="s">
        <v>306</v>
      </c>
      <c r="P360" s="57" t="s">
        <v>307</v>
      </c>
      <c r="Q360" s="15"/>
      <c r="R360" s="150" t="s">
        <v>41</v>
      </c>
      <c r="S360" s="58"/>
    </row>
    <row r="361" spans="1:19" ht="11.1" customHeight="1" x14ac:dyDescent="0.25">
      <c r="A361" s="59"/>
      <c r="B361" s="227"/>
      <c r="C361" s="228"/>
      <c r="D361" s="56" t="s">
        <v>42</v>
      </c>
      <c r="E361" s="60">
        <v>23</v>
      </c>
      <c r="F361" s="60">
        <v>202</v>
      </c>
      <c r="G361" s="60">
        <v>50</v>
      </c>
      <c r="H361" s="60">
        <v>37</v>
      </c>
      <c r="I361" s="60">
        <v>65</v>
      </c>
      <c r="J361" s="60">
        <v>112</v>
      </c>
      <c r="K361" s="60">
        <v>66</v>
      </c>
      <c r="L361" s="60">
        <v>100</v>
      </c>
      <c r="M361" s="60">
        <v>155</v>
      </c>
      <c r="N361" s="60">
        <v>140</v>
      </c>
      <c r="O361" s="60">
        <v>135</v>
      </c>
      <c r="P361" s="60">
        <v>240</v>
      </c>
      <c r="Q361" s="15"/>
      <c r="R361" s="60">
        <f>AVERAGE(E361:P361)</f>
        <v>110.41666666666667</v>
      </c>
      <c r="S361" s="61" t="s">
        <v>43</v>
      </c>
    </row>
    <row r="362" spans="1:19" ht="11.1" customHeight="1" x14ac:dyDescent="0.25">
      <c r="A362" s="59"/>
      <c r="B362" s="229"/>
      <c r="C362" s="230"/>
      <c r="D362" s="56" t="s">
        <v>44</v>
      </c>
      <c r="E362" s="62" t="s">
        <v>98</v>
      </c>
      <c r="F362" s="62" t="s">
        <v>97</v>
      </c>
      <c r="G362" s="62" t="s">
        <v>98</v>
      </c>
      <c r="H362" s="62" t="s">
        <v>98</v>
      </c>
      <c r="I362" s="62" t="s">
        <v>98</v>
      </c>
      <c r="J362" s="63" t="s">
        <v>97</v>
      </c>
      <c r="K362" s="62" t="s">
        <v>98</v>
      </c>
      <c r="L362" s="62" t="s">
        <v>97</v>
      </c>
      <c r="M362" s="62" t="s">
        <v>97</v>
      </c>
      <c r="N362" s="62" t="s">
        <v>97</v>
      </c>
      <c r="O362" s="62" t="s">
        <v>97</v>
      </c>
      <c r="P362" s="62" t="s">
        <v>97</v>
      </c>
      <c r="Q362" s="64"/>
      <c r="R362" s="60">
        <f>AVERAGE(E361:J361)</f>
        <v>81.5</v>
      </c>
      <c r="S362" s="61" t="s">
        <v>46</v>
      </c>
    </row>
    <row r="363" spans="1:19" s="179" customFormat="1" ht="11.1" customHeight="1" x14ac:dyDescent="0.25">
      <c r="A363" s="59"/>
      <c r="B363" s="15"/>
      <c r="C363" s="15"/>
      <c r="D363" s="15"/>
      <c r="E363" s="15"/>
      <c r="F363" s="15"/>
      <c r="G363" s="161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s="179" customFormat="1" ht="11.1" customHeight="1" x14ac:dyDescent="0.25">
      <c r="A364" s="59"/>
      <c r="B364" s="231" t="s">
        <v>408</v>
      </c>
      <c r="C364" s="231"/>
      <c r="D364" s="56" t="s">
        <v>28</v>
      </c>
      <c r="E364" s="57" t="s">
        <v>411</v>
      </c>
      <c r="F364" s="57" t="s">
        <v>412</v>
      </c>
      <c r="G364" s="57" t="s">
        <v>413</v>
      </c>
      <c r="H364" s="57" t="s">
        <v>414</v>
      </c>
      <c r="I364" s="57" t="s">
        <v>415</v>
      </c>
      <c r="J364" s="57" t="s">
        <v>416</v>
      </c>
      <c r="K364" s="57" t="s">
        <v>417</v>
      </c>
      <c r="L364" s="57" t="s">
        <v>418</v>
      </c>
      <c r="M364" s="57" t="s">
        <v>419</v>
      </c>
      <c r="N364" s="57" t="s">
        <v>420</v>
      </c>
      <c r="O364" s="57" t="s">
        <v>421</v>
      </c>
      <c r="P364" s="57" t="s">
        <v>422</v>
      </c>
      <c r="Q364" s="15"/>
      <c r="R364" s="150" t="s">
        <v>41</v>
      </c>
      <c r="S364" s="58"/>
    </row>
    <row r="365" spans="1:19" s="179" customFormat="1" ht="11.1" customHeight="1" x14ac:dyDescent="0.25">
      <c r="A365" s="59"/>
      <c r="B365" s="231"/>
      <c r="C365" s="231"/>
      <c r="D365" s="56" t="s">
        <v>42</v>
      </c>
      <c r="E365" s="60">
        <v>70</v>
      </c>
      <c r="F365" s="60">
        <v>180</v>
      </c>
      <c r="G365" s="60">
        <v>15</v>
      </c>
      <c r="H365" s="60">
        <v>15</v>
      </c>
      <c r="I365" s="60">
        <v>90</v>
      </c>
      <c r="J365" s="60">
        <v>100</v>
      </c>
      <c r="K365" s="60">
        <v>120</v>
      </c>
      <c r="L365" s="60">
        <v>65</v>
      </c>
      <c r="M365" s="60">
        <v>120</v>
      </c>
      <c r="N365" s="60">
        <v>120</v>
      </c>
      <c r="O365" s="60">
        <v>60</v>
      </c>
      <c r="P365" s="60">
        <v>70</v>
      </c>
      <c r="Q365" s="15"/>
      <c r="R365" s="60">
        <f>AVERAGE(E365:P365)</f>
        <v>85.416666666666671</v>
      </c>
      <c r="S365" s="61" t="s">
        <v>43</v>
      </c>
    </row>
    <row r="366" spans="1:19" s="179" customFormat="1" ht="11.1" customHeight="1" x14ac:dyDescent="0.25">
      <c r="A366" s="59"/>
      <c r="B366" s="231"/>
      <c r="C366" s="231"/>
      <c r="D366" s="56" t="s">
        <v>44</v>
      </c>
      <c r="E366" s="62" t="s">
        <v>98</v>
      </c>
      <c r="F366" s="62" t="s">
        <v>97</v>
      </c>
      <c r="G366" s="62" t="s">
        <v>98</v>
      </c>
      <c r="H366" s="62" t="s">
        <v>98</v>
      </c>
      <c r="I366" s="62" t="s">
        <v>97</v>
      </c>
      <c r="J366" s="63" t="s">
        <v>97</v>
      </c>
      <c r="K366" s="62" t="s">
        <v>97</v>
      </c>
      <c r="L366" s="62" t="s">
        <v>98</v>
      </c>
      <c r="M366" s="62" t="s">
        <v>97</v>
      </c>
      <c r="N366" s="62" t="s">
        <v>97</v>
      </c>
      <c r="O366" s="62" t="s">
        <v>98</v>
      </c>
      <c r="P366" s="62" t="s">
        <v>98</v>
      </c>
      <c r="Q366" s="64"/>
      <c r="R366" s="60">
        <f>AVERAGE(E365:J365)</f>
        <v>78.333333333333329</v>
      </c>
      <c r="S366" s="61" t="s">
        <v>46</v>
      </c>
    </row>
    <row r="367" spans="1:19" s="185" customFormat="1" ht="11.1" customHeight="1" x14ac:dyDescent="0.25">
      <c r="A367" s="59"/>
      <c r="B367" s="184"/>
      <c r="C367" s="184"/>
      <c r="D367" s="59"/>
      <c r="E367" s="82"/>
      <c r="F367" s="82"/>
      <c r="G367" s="82"/>
      <c r="H367" s="82"/>
      <c r="I367" s="82"/>
      <c r="J367" s="83"/>
      <c r="K367" s="82"/>
      <c r="L367" s="82"/>
      <c r="M367" s="82"/>
      <c r="N367" s="82"/>
      <c r="O367" s="82"/>
      <c r="P367" s="82"/>
      <c r="Q367" s="81"/>
      <c r="R367" s="65"/>
      <c r="S367" s="85"/>
    </row>
    <row r="368" spans="1:19" s="183" customFormat="1" ht="11.1" customHeight="1" x14ac:dyDescent="0.25">
      <c r="A368" s="59"/>
      <c r="B368" s="231" t="s">
        <v>446</v>
      </c>
      <c r="C368" s="231"/>
      <c r="D368" s="56" t="s">
        <v>28</v>
      </c>
      <c r="E368" s="57" t="s">
        <v>434</v>
      </c>
      <c r="F368" s="57" t="s">
        <v>435</v>
      </c>
      <c r="G368" s="57" t="s">
        <v>436</v>
      </c>
      <c r="H368" s="57" t="s">
        <v>437</v>
      </c>
      <c r="I368" s="57" t="s">
        <v>438</v>
      </c>
      <c r="J368" s="57" t="s">
        <v>439</v>
      </c>
      <c r="K368" s="57" t="s">
        <v>440</v>
      </c>
      <c r="L368" s="57" t="s">
        <v>441</v>
      </c>
      <c r="M368" s="57" t="s">
        <v>442</v>
      </c>
      <c r="N368" s="57" t="s">
        <v>443</v>
      </c>
      <c r="O368" s="57" t="s">
        <v>444</v>
      </c>
      <c r="P368" s="57" t="s">
        <v>445</v>
      </c>
      <c r="Q368" s="15"/>
      <c r="R368" s="150" t="s">
        <v>41</v>
      </c>
      <c r="S368" s="58"/>
    </row>
    <row r="369" spans="1:19" s="183" customFormat="1" ht="11.1" customHeight="1" x14ac:dyDescent="0.25">
      <c r="A369" s="59"/>
      <c r="B369" s="231"/>
      <c r="C369" s="231"/>
      <c r="D369" s="56" t="s">
        <v>42</v>
      </c>
      <c r="E369" s="60"/>
      <c r="F369" s="60">
        <v>20</v>
      </c>
      <c r="G369" s="60">
        <v>25</v>
      </c>
      <c r="H369" s="60">
        <v>40</v>
      </c>
      <c r="I369" s="60">
        <v>45</v>
      </c>
      <c r="J369" s="60">
        <v>110</v>
      </c>
      <c r="K369" s="60">
        <v>90</v>
      </c>
      <c r="L369" s="60">
        <v>50</v>
      </c>
      <c r="M369" s="60">
        <v>45</v>
      </c>
      <c r="N369" s="60">
        <v>70</v>
      </c>
      <c r="O369" s="60">
        <v>110</v>
      </c>
      <c r="P369" s="60">
        <v>80</v>
      </c>
      <c r="Q369" s="15"/>
      <c r="R369" s="60">
        <f>AVERAGE(E369:P369)</f>
        <v>62.272727272727273</v>
      </c>
      <c r="S369" s="61" t="s">
        <v>43</v>
      </c>
    </row>
    <row r="370" spans="1:19" s="183" customFormat="1" ht="11.1" customHeight="1" x14ac:dyDescent="0.25">
      <c r="A370" s="59"/>
      <c r="B370" s="231"/>
      <c r="C370" s="231"/>
      <c r="D370" s="56" t="s">
        <v>44</v>
      </c>
      <c r="E370" s="62" t="s">
        <v>45</v>
      </c>
      <c r="F370" s="62" t="s">
        <v>98</v>
      </c>
      <c r="G370" s="62" t="s">
        <v>98</v>
      </c>
      <c r="H370" s="62" t="s">
        <v>97</v>
      </c>
      <c r="I370" s="62" t="s">
        <v>98</v>
      </c>
      <c r="J370" s="63" t="s">
        <v>97</v>
      </c>
      <c r="K370" s="62" t="s">
        <v>97</v>
      </c>
      <c r="L370" s="62" t="s">
        <v>98</v>
      </c>
      <c r="M370" s="62" t="s">
        <v>98</v>
      </c>
      <c r="N370" s="62" t="s">
        <v>97</v>
      </c>
      <c r="O370" s="62" t="s">
        <v>97</v>
      </c>
      <c r="P370" s="62" t="s">
        <v>97</v>
      </c>
      <c r="Q370" s="64"/>
      <c r="R370" s="60">
        <f>AVERAGE(E369:J369)</f>
        <v>48</v>
      </c>
      <c r="S370" s="61" t="s">
        <v>46</v>
      </c>
    </row>
    <row r="371" spans="1:19" s="185" customFormat="1" ht="11.1" customHeight="1" x14ac:dyDescent="0.25">
      <c r="A371" s="59"/>
      <c r="B371" s="189"/>
      <c r="C371" s="189"/>
      <c r="D371" s="59"/>
      <c r="E371" s="82"/>
      <c r="F371" s="82"/>
      <c r="G371" s="82"/>
      <c r="H371" s="82"/>
      <c r="I371" s="82"/>
      <c r="J371" s="83"/>
      <c r="K371" s="82"/>
      <c r="L371" s="82"/>
      <c r="M371" s="82"/>
      <c r="N371" s="82"/>
      <c r="O371" s="82"/>
      <c r="P371" s="82"/>
      <c r="Q371" s="81"/>
      <c r="R371" s="65"/>
      <c r="S371" s="85"/>
    </row>
    <row r="372" spans="1:19" s="188" customFormat="1" ht="11.1" customHeight="1" x14ac:dyDescent="0.25">
      <c r="A372" s="59"/>
      <c r="B372" s="231" t="s">
        <v>465</v>
      </c>
      <c r="C372" s="231"/>
      <c r="D372" s="56" t="s">
        <v>28</v>
      </c>
      <c r="E372" s="57" t="s">
        <v>466</v>
      </c>
      <c r="F372" s="57" t="s">
        <v>467</v>
      </c>
      <c r="G372" s="57" t="s">
        <v>468</v>
      </c>
      <c r="H372" s="57" t="s">
        <v>469</v>
      </c>
      <c r="I372" s="57" t="s">
        <v>470</v>
      </c>
      <c r="J372" s="57" t="s">
        <v>471</v>
      </c>
      <c r="K372" s="57" t="s">
        <v>472</v>
      </c>
      <c r="L372" s="57" t="s">
        <v>473</v>
      </c>
      <c r="M372" s="57" t="s">
        <v>474</v>
      </c>
      <c r="N372" s="57" t="s">
        <v>475</v>
      </c>
      <c r="O372" s="57" t="s">
        <v>476</v>
      </c>
      <c r="P372" s="57" t="s">
        <v>477</v>
      </c>
      <c r="Q372" s="15"/>
      <c r="R372" s="150" t="s">
        <v>41</v>
      </c>
      <c r="S372" s="58"/>
    </row>
    <row r="373" spans="1:19" s="188" customFormat="1" ht="11.1" customHeight="1" x14ac:dyDescent="0.25">
      <c r="A373" s="59"/>
      <c r="B373" s="231"/>
      <c r="C373" s="231"/>
      <c r="D373" s="56" t="s">
        <v>42</v>
      </c>
      <c r="E373" s="60"/>
      <c r="F373" s="60"/>
      <c r="G373" s="60">
        <v>110</v>
      </c>
      <c r="H373" s="60">
        <v>100</v>
      </c>
      <c r="I373" s="60">
        <v>90</v>
      </c>
      <c r="J373" s="60">
        <v>70</v>
      </c>
      <c r="K373" s="60">
        <v>65</v>
      </c>
      <c r="L373" s="60">
        <v>80</v>
      </c>
      <c r="M373" s="60">
        <v>110</v>
      </c>
      <c r="N373" s="60">
        <v>65</v>
      </c>
      <c r="O373" s="60">
        <v>150</v>
      </c>
      <c r="P373" s="60"/>
      <c r="Q373" s="15"/>
      <c r="R373" s="60">
        <f>AVERAGE(E373:P373)</f>
        <v>93.333333333333329</v>
      </c>
      <c r="S373" s="61" t="s">
        <v>43</v>
      </c>
    </row>
    <row r="374" spans="1:19" s="188" customFormat="1" ht="11.1" customHeight="1" x14ac:dyDescent="0.25">
      <c r="A374" s="59"/>
      <c r="B374" s="231"/>
      <c r="C374" s="231"/>
      <c r="D374" s="56" t="s">
        <v>44</v>
      </c>
      <c r="E374" s="62" t="s">
        <v>45</v>
      </c>
      <c r="F374" s="62" t="s">
        <v>45</v>
      </c>
      <c r="G374" s="62" t="s">
        <v>83</v>
      </c>
      <c r="H374" s="62" t="s">
        <v>83</v>
      </c>
      <c r="I374" s="62" t="s">
        <v>83</v>
      </c>
      <c r="J374" s="63" t="s">
        <v>83</v>
      </c>
      <c r="K374" s="62" t="s">
        <v>83</v>
      </c>
      <c r="L374" s="62" t="s">
        <v>83</v>
      </c>
      <c r="M374" s="62" t="s">
        <v>97</v>
      </c>
      <c r="N374" s="62"/>
      <c r="O374" s="62"/>
      <c r="P374" s="62" t="s">
        <v>45</v>
      </c>
      <c r="Q374" s="64"/>
      <c r="R374" s="60">
        <f>AVERAGE(E373:J373)</f>
        <v>92.5</v>
      </c>
      <c r="S374" s="61" t="s">
        <v>46</v>
      </c>
    </row>
    <row r="375" spans="1:19" s="185" customFormat="1" ht="11.1" customHeight="1" x14ac:dyDescent="0.25">
      <c r="A375" s="59"/>
      <c r="B375" s="184"/>
      <c r="C375" s="184"/>
      <c r="D375" s="59"/>
      <c r="E375" s="82"/>
      <c r="F375" s="82"/>
      <c r="G375" s="82"/>
      <c r="H375" s="82"/>
      <c r="I375" s="82"/>
      <c r="J375" s="83"/>
      <c r="K375" s="82"/>
      <c r="L375" s="82"/>
      <c r="M375" s="82"/>
      <c r="N375" s="82"/>
      <c r="O375" s="82"/>
      <c r="P375" s="82"/>
      <c r="Q375" s="81"/>
      <c r="R375" s="65"/>
      <c r="S375" s="85"/>
    </row>
    <row r="377" spans="1:19" ht="20.100000000000001" customHeight="1" x14ac:dyDescent="0.25">
      <c r="A377" s="198" t="s">
        <v>397</v>
      </c>
      <c r="B377" s="198"/>
      <c r="C377" s="198"/>
      <c r="D377" s="198"/>
      <c r="E377" s="10"/>
      <c r="F377" s="10"/>
      <c r="G377" s="159"/>
      <c r="H377" s="8"/>
      <c r="I377" s="8"/>
      <c r="J377" s="8"/>
      <c r="K377" s="8"/>
      <c r="L377" s="7"/>
      <c r="M377" s="7"/>
      <c r="N377" s="8"/>
      <c r="O377" s="8"/>
      <c r="P377" s="8"/>
      <c r="Q377" s="8"/>
      <c r="R377" s="8"/>
      <c r="S377" s="8"/>
    </row>
    <row r="378" spans="1:19" ht="15" customHeight="1" x14ac:dyDescent="0.25">
      <c r="A378" s="215"/>
      <c r="B378" s="215"/>
      <c r="C378" s="10"/>
      <c r="D378" s="14" t="s">
        <v>26</v>
      </c>
      <c r="E378" s="10"/>
      <c r="F378" s="10"/>
      <c r="G378" s="159"/>
      <c r="H378" s="8"/>
      <c r="I378" s="8"/>
      <c r="J378" s="8"/>
      <c r="K378" s="8"/>
      <c r="L378" s="7"/>
      <c r="M378" s="7"/>
      <c r="N378" s="8"/>
      <c r="O378" s="8"/>
      <c r="P378" s="8"/>
      <c r="Q378" s="8"/>
      <c r="R378" s="8"/>
      <c r="S378" s="149"/>
    </row>
    <row r="379" spans="1:19" ht="11.1" customHeight="1" x14ac:dyDescent="0.25">
      <c r="A379" s="2"/>
      <c r="B379" s="3"/>
      <c r="C379" s="2"/>
      <c r="D379" s="1"/>
      <c r="E379" s="1"/>
      <c r="F379" s="1"/>
      <c r="G379" s="160"/>
      <c r="H379" s="1"/>
      <c r="I379" s="1"/>
      <c r="J379" s="1"/>
      <c r="K379" s="1"/>
      <c r="L379" s="7"/>
      <c r="M379" s="7"/>
      <c r="N379" s="1"/>
      <c r="O379" s="1"/>
      <c r="P379" s="1"/>
      <c r="Q379" s="1"/>
      <c r="R379" s="1"/>
      <c r="S379" s="4"/>
    </row>
    <row r="380" spans="1:19" ht="11.1" customHeight="1" x14ac:dyDescent="0.25">
      <c r="A380" s="55"/>
      <c r="B380" s="225" t="s">
        <v>116</v>
      </c>
      <c r="C380" s="226"/>
      <c r="D380" s="56" t="s">
        <v>28</v>
      </c>
      <c r="E380" s="57" t="s">
        <v>29</v>
      </c>
      <c r="F380" s="57" t="s">
        <v>30</v>
      </c>
      <c r="G380" s="57" t="s">
        <v>31</v>
      </c>
      <c r="H380" s="57" t="s">
        <v>32</v>
      </c>
      <c r="I380" s="57" t="s">
        <v>33</v>
      </c>
      <c r="J380" s="57" t="s">
        <v>34</v>
      </c>
      <c r="K380" s="57" t="s">
        <v>35</v>
      </c>
      <c r="L380" s="57" t="s">
        <v>36</v>
      </c>
      <c r="M380" s="57" t="s">
        <v>37</v>
      </c>
      <c r="N380" s="57" t="s">
        <v>38</v>
      </c>
      <c r="O380" s="57" t="s">
        <v>39</v>
      </c>
      <c r="P380" s="57" t="s">
        <v>40</v>
      </c>
      <c r="Q380" s="15"/>
      <c r="R380" s="57" t="s">
        <v>41</v>
      </c>
      <c r="S380" s="58"/>
    </row>
    <row r="381" spans="1:19" ht="11.1" customHeight="1" x14ac:dyDescent="0.25">
      <c r="A381" s="59"/>
      <c r="B381" s="227"/>
      <c r="C381" s="228"/>
      <c r="D381" s="56" t="s">
        <v>42</v>
      </c>
      <c r="E381" s="60"/>
      <c r="F381" s="60"/>
      <c r="G381" s="60"/>
      <c r="H381" s="60"/>
      <c r="I381" s="60"/>
      <c r="J381" s="60">
        <v>75</v>
      </c>
      <c r="K381" s="60">
        <v>40</v>
      </c>
      <c r="L381" s="60">
        <v>100</v>
      </c>
      <c r="M381" s="60">
        <v>90</v>
      </c>
      <c r="N381" s="60"/>
      <c r="O381" s="60"/>
      <c r="P381" s="60"/>
      <c r="Q381" s="15"/>
      <c r="R381" s="60">
        <f>AVERAGE(E381:P381)</f>
        <v>76.25</v>
      </c>
      <c r="S381" s="61" t="s">
        <v>43</v>
      </c>
    </row>
    <row r="382" spans="1:19" ht="11.1" customHeight="1" x14ac:dyDescent="0.25">
      <c r="A382" s="59"/>
      <c r="B382" s="229"/>
      <c r="C382" s="230"/>
      <c r="D382" s="56" t="s">
        <v>44</v>
      </c>
      <c r="E382" s="62"/>
      <c r="F382" s="62"/>
      <c r="G382" s="62"/>
      <c r="H382" s="62"/>
      <c r="I382" s="62"/>
      <c r="J382" s="63"/>
      <c r="K382" s="63"/>
      <c r="L382" s="63"/>
      <c r="M382" s="63"/>
      <c r="N382" s="63"/>
      <c r="O382" s="63"/>
      <c r="P382" s="63"/>
      <c r="Q382" s="64"/>
      <c r="R382" s="60">
        <f>AVERAGE(E381:J381)</f>
        <v>75</v>
      </c>
      <c r="S382" s="61" t="s">
        <v>46</v>
      </c>
    </row>
    <row r="383" spans="1:19" ht="11.1" customHeight="1" x14ac:dyDescent="0.25">
      <c r="A383" s="59"/>
      <c r="B383" s="59"/>
      <c r="C383" s="59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15"/>
      <c r="P383" s="15"/>
      <c r="Q383" s="15"/>
      <c r="R383" s="15"/>
      <c r="S383" s="54"/>
    </row>
    <row r="384" spans="1:19" ht="11.1" customHeight="1" x14ac:dyDescent="0.25">
      <c r="A384" s="55"/>
      <c r="B384" s="225" t="s">
        <v>117</v>
      </c>
      <c r="C384" s="226"/>
      <c r="D384" s="56" t="s">
        <v>28</v>
      </c>
      <c r="E384" s="57" t="s">
        <v>47</v>
      </c>
      <c r="F384" s="57" t="s">
        <v>48</v>
      </c>
      <c r="G384" s="57" t="s">
        <v>49</v>
      </c>
      <c r="H384" s="57" t="s">
        <v>50</v>
      </c>
      <c r="I384" s="57" t="s">
        <v>51</v>
      </c>
      <c r="J384" s="57" t="s">
        <v>52</v>
      </c>
      <c r="K384" s="57" t="s">
        <v>53</v>
      </c>
      <c r="L384" s="57" t="s">
        <v>54</v>
      </c>
      <c r="M384" s="57" t="s">
        <v>55</v>
      </c>
      <c r="N384" s="57" t="s">
        <v>56</v>
      </c>
      <c r="O384" s="57" t="s">
        <v>57</v>
      </c>
      <c r="P384" s="57" t="s">
        <v>58</v>
      </c>
      <c r="Q384" s="15"/>
      <c r="R384" s="57" t="s">
        <v>41</v>
      </c>
      <c r="S384" s="58"/>
    </row>
    <row r="385" spans="1:19" ht="11.1" customHeight="1" x14ac:dyDescent="0.25">
      <c r="A385" s="59"/>
      <c r="B385" s="227"/>
      <c r="C385" s="228"/>
      <c r="D385" s="56" t="s">
        <v>42</v>
      </c>
      <c r="E385" s="60"/>
      <c r="F385" s="60">
        <v>20</v>
      </c>
      <c r="G385" s="60">
        <v>30</v>
      </c>
      <c r="H385" s="60">
        <v>60</v>
      </c>
      <c r="I385" s="60">
        <v>70</v>
      </c>
      <c r="J385" s="60">
        <v>40</v>
      </c>
      <c r="K385" s="60">
        <v>85</v>
      </c>
      <c r="L385" s="60">
        <v>70</v>
      </c>
      <c r="M385" s="60">
        <v>70</v>
      </c>
      <c r="N385" s="60">
        <v>40</v>
      </c>
      <c r="O385" s="60">
        <v>140</v>
      </c>
      <c r="P385" s="60"/>
      <c r="Q385" s="15"/>
      <c r="R385" s="60">
        <f>AVERAGE(E385:P385)</f>
        <v>62.5</v>
      </c>
      <c r="S385" s="61" t="s">
        <v>43</v>
      </c>
    </row>
    <row r="386" spans="1:19" ht="11.1" customHeight="1" x14ac:dyDescent="0.25">
      <c r="A386" s="59"/>
      <c r="B386" s="229"/>
      <c r="C386" s="230"/>
      <c r="D386" s="56" t="s">
        <v>44</v>
      </c>
      <c r="E386" s="63" t="s">
        <v>45</v>
      </c>
      <c r="F386" s="62"/>
      <c r="G386" s="62"/>
      <c r="H386" s="62"/>
      <c r="I386" s="62"/>
      <c r="J386" s="63"/>
      <c r="K386" s="63"/>
      <c r="L386" s="63"/>
      <c r="M386" s="63"/>
      <c r="N386" s="63"/>
      <c r="O386" s="63"/>
      <c r="P386" s="63" t="s">
        <v>45</v>
      </c>
      <c r="Q386" s="64"/>
      <c r="R386" s="60">
        <f>AVERAGE(E385:J385)</f>
        <v>44</v>
      </c>
      <c r="S386" s="61" t="s">
        <v>46</v>
      </c>
    </row>
    <row r="387" spans="1:19" ht="11.1" customHeight="1" x14ac:dyDescent="0.25">
      <c r="A387" s="59"/>
      <c r="B387" s="52"/>
      <c r="C387" s="15"/>
      <c r="D387" s="66"/>
      <c r="E387" s="66"/>
      <c r="F387" s="66"/>
      <c r="G387" s="61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54"/>
    </row>
    <row r="388" spans="1:19" ht="11.1" customHeight="1" x14ac:dyDescent="0.25">
      <c r="A388" s="55"/>
      <c r="B388" s="225" t="s">
        <v>118</v>
      </c>
      <c r="C388" s="226"/>
      <c r="D388" s="56" t="s">
        <v>28</v>
      </c>
      <c r="E388" s="57" t="s">
        <v>60</v>
      </c>
      <c r="F388" s="57" t="s">
        <v>61</v>
      </c>
      <c r="G388" s="57" t="s">
        <v>62</v>
      </c>
      <c r="H388" s="57" t="s">
        <v>63</v>
      </c>
      <c r="I388" s="57" t="s">
        <v>64</v>
      </c>
      <c r="J388" s="57" t="s">
        <v>65</v>
      </c>
      <c r="K388" s="57" t="s">
        <v>66</v>
      </c>
      <c r="L388" s="57" t="s">
        <v>67</v>
      </c>
      <c r="M388" s="57" t="s">
        <v>68</v>
      </c>
      <c r="N388" s="57" t="s">
        <v>56</v>
      </c>
      <c r="O388" s="57" t="s">
        <v>69</v>
      </c>
      <c r="P388" s="57" t="s">
        <v>70</v>
      </c>
      <c r="Q388" s="15"/>
      <c r="R388" s="57" t="s">
        <v>41</v>
      </c>
      <c r="S388" s="58"/>
    </row>
    <row r="389" spans="1:19" ht="11.1" customHeight="1" x14ac:dyDescent="0.25">
      <c r="A389" s="59"/>
      <c r="B389" s="227"/>
      <c r="C389" s="228"/>
      <c r="D389" s="56" t="s">
        <v>42</v>
      </c>
      <c r="E389" s="60"/>
      <c r="F389" s="60"/>
      <c r="G389" s="60">
        <v>25</v>
      </c>
      <c r="H389" s="60">
        <v>30</v>
      </c>
      <c r="I389" s="60">
        <v>30</v>
      </c>
      <c r="J389" s="60" t="s">
        <v>16</v>
      </c>
      <c r="K389" s="60">
        <v>30</v>
      </c>
      <c r="L389" s="60">
        <v>40</v>
      </c>
      <c r="M389" s="60">
        <v>80</v>
      </c>
      <c r="N389" s="60" t="s">
        <v>16</v>
      </c>
      <c r="O389" s="60">
        <v>30</v>
      </c>
      <c r="P389" s="60">
        <v>50</v>
      </c>
      <c r="Q389" s="15"/>
      <c r="R389" s="60">
        <f>AVERAGE(E389:P389)</f>
        <v>39.375</v>
      </c>
      <c r="S389" s="61" t="s">
        <v>43</v>
      </c>
    </row>
    <row r="390" spans="1:19" ht="11.1" customHeight="1" x14ac:dyDescent="0.25">
      <c r="A390" s="59"/>
      <c r="B390" s="229"/>
      <c r="C390" s="230"/>
      <c r="D390" s="56" t="s">
        <v>44</v>
      </c>
      <c r="E390" s="63" t="s">
        <v>45</v>
      </c>
      <c r="F390" s="63" t="s">
        <v>45</v>
      </c>
      <c r="G390" s="62"/>
      <c r="H390" s="62"/>
      <c r="I390" s="62"/>
      <c r="J390" s="63"/>
      <c r="K390" s="63"/>
      <c r="L390" s="63"/>
      <c r="M390" s="63"/>
      <c r="N390" s="63"/>
      <c r="O390" s="63"/>
      <c r="P390" s="63"/>
      <c r="Q390" s="64"/>
      <c r="R390" s="60">
        <f>AVERAGE(E389:J389)</f>
        <v>28.333333333333332</v>
      </c>
      <c r="S390" s="61" t="s">
        <v>46</v>
      </c>
    </row>
    <row r="391" spans="1:19" ht="11.1" customHeight="1" x14ac:dyDescent="0.25">
      <c r="A391" s="59"/>
      <c r="B391" s="55"/>
      <c r="C391" s="59"/>
      <c r="D391" s="59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59"/>
      <c r="R391" s="59"/>
      <c r="S391" s="59"/>
    </row>
    <row r="392" spans="1:19" ht="11.1" customHeight="1" x14ac:dyDescent="0.25">
      <c r="A392" s="55"/>
      <c r="B392" s="225" t="s">
        <v>119</v>
      </c>
      <c r="C392" s="226"/>
      <c r="D392" s="56" t="s">
        <v>28</v>
      </c>
      <c r="E392" s="57" t="s">
        <v>71</v>
      </c>
      <c r="F392" s="57" t="s">
        <v>72</v>
      </c>
      <c r="G392" s="57" t="s">
        <v>73</v>
      </c>
      <c r="H392" s="57" t="s">
        <v>74</v>
      </c>
      <c r="I392" s="57" t="s">
        <v>75</v>
      </c>
      <c r="J392" s="57" t="s">
        <v>76</v>
      </c>
      <c r="K392" s="57" t="s">
        <v>77</v>
      </c>
      <c r="L392" s="57" t="s">
        <v>78</v>
      </c>
      <c r="M392" s="57" t="s">
        <v>79</v>
      </c>
      <c r="N392" s="57" t="s">
        <v>80</v>
      </c>
      <c r="O392" s="57" t="s">
        <v>81</v>
      </c>
      <c r="P392" s="57" t="s">
        <v>82</v>
      </c>
      <c r="Q392" s="15"/>
      <c r="R392" s="57" t="s">
        <v>41</v>
      </c>
      <c r="S392" s="58"/>
    </row>
    <row r="393" spans="1:19" ht="11.1" customHeight="1" x14ac:dyDescent="0.25">
      <c r="A393" s="59"/>
      <c r="B393" s="227"/>
      <c r="C393" s="228"/>
      <c r="D393" s="56" t="s">
        <v>42</v>
      </c>
      <c r="E393" s="60">
        <v>40</v>
      </c>
      <c r="F393" s="60"/>
      <c r="G393" s="60">
        <v>90</v>
      </c>
      <c r="H393" s="60">
        <v>30</v>
      </c>
      <c r="I393" s="60">
        <v>15</v>
      </c>
      <c r="J393" s="60">
        <v>20</v>
      </c>
      <c r="K393" s="60">
        <v>20</v>
      </c>
      <c r="L393" s="60">
        <v>25</v>
      </c>
      <c r="M393" s="60">
        <v>30</v>
      </c>
      <c r="N393" s="60">
        <v>10</v>
      </c>
      <c r="O393" s="60">
        <v>20</v>
      </c>
      <c r="P393" s="60" t="s">
        <v>16</v>
      </c>
      <c r="Q393" s="15"/>
      <c r="R393" s="60">
        <f>AVERAGE(E393:P393)</f>
        <v>30</v>
      </c>
      <c r="S393" s="61" t="s">
        <v>43</v>
      </c>
    </row>
    <row r="394" spans="1:19" ht="11.1" customHeight="1" x14ac:dyDescent="0.25">
      <c r="A394" s="59"/>
      <c r="B394" s="229"/>
      <c r="C394" s="230"/>
      <c r="D394" s="56" t="s">
        <v>44</v>
      </c>
      <c r="E394" s="62"/>
      <c r="F394" s="63" t="s">
        <v>45</v>
      </c>
      <c r="G394" s="62"/>
      <c r="H394" s="62"/>
      <c r="I394" s="62"/>
      <c r="J394" s="63" t="s">
        <v>200</v>
      </c>
      <c r="K394" s="63" t="s">
        <v>200</v>
      </c>
      <c r="L394" s="63" t="s">
        <v>200</v>
      </c>
      <c r="M394" s="63" t="s">
        <v>200</v>
      </c>
      <c r="N394" s="63" t="s">
        <v>98</v>
      </c>
      <c r="O394" s="63" t="s">
        <v>98</v>
      </c>
      <c r="P394" s="63" t="s">
        <v>16</v>
      </c>
      <c r="Q394" s="64"/>
      <c r="R394" s="60">
        <f>AVERAGE(E393:J393)</f>
        <v>39</v>
      </c>
      <c r="S394" s="61" t="s">
        <v>46</v>
      </c>
    </row>
    <row r="395" spans="1:19" ht="11.1" customHeight="1" x14ac:dyDescent="0.25">
      <c r="A395" s="59"/>
      <c r="B395" s="55"/>
      <c r="C395" s="59"/>
      <c r="D395" s="59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59"/>
      <c r="R395" s="59"/>
      <c r="S395" s="59"/>
    </row>
    <row r="396" spans="1:19" ht="11.1" customHeight="1" x14ac:dyDescent="0.25">
      <c r="A396" s="55"/>
      <c r="B396" s="225" t="s">
        <v>122</v>
      </c>
      <c r="C396" s="226"/>
      <c r="D396" s="56" t="s">
        <v>28</v>
      </c>
      <c r="E396" s="57" t="s">
        <v>85</v>
      </c>
      <c r="F396" s="57" t="s">
        <v>86</v>
      </c>
      <c r="G396" s="57" t="s">
        <v>87</v>
      </c>
      <c r="H396" s="57" t="s">
        <v>88</v>
      </c>
      <c r="I396" s="57" t="s">
        <v>89</v>
      </c>
      <c r="J396" s="57" t="s">
        <v>90</v>
      </c>
      <c r="K396" s="57" t="s">
        <v>91</v>
      </c>
      <c r="L396" s="57" t="s">
        <v>92</v>
      </c>
      <c r="M396" s="57" t="s">
        <v>93</v>
      </c>
      <c r="N396" s="57" t="s">
        <v>94</v>
      </c>
      <c r="O396" s="57" t="s">
        <v>95</v>
      </c>
      <c r="P396" s="57" t="s">
        <v>96</v>
      </c>
      <c r="Q396" s="15"/>
      <c r="R396" s="57" t="s">
        <v>41</v>
      </c>
      <c r="S396" s="58"/>
    </row>
    <row r="397" spans="1:19" ht="11.1" customHeight="1" x14ac:dyDescent="0.25">
      <c r="A397" s="59"/>
      <c r="B397" s="227"/>
      <c r="C397" s="228"/>
      <c r="D397" s="56" t="s">
        <v>42</v>
      </c>
      <c r="E397" s="60">
        <v>15</v>
      </c>
      <c r="F397" s="60"/>
      <c r="G397" s="60">
        <v>20</v>
      </c>
      <c r="H397" s="60"/>
      <c r="I397" s="60"/>
      <c r="J397" s="60"/>
      <c r="K397" s="60"/>
      <c r="L397" s="60"/>
      <c r="M397" s="60"/>
      <c r="N397" s="60"/>
      <c r="O397" s="60"/>
      <c r="P397" s="60"/>
      <c r="Q397" s="15"/>
      <c r="R397" s="60">
        <f>AVERAGE(E397:P397)</f>
        <v>17.5</v>
      </c>
      <c r="S397" s="61" t="s">
        <v>43</v>
      </c>
    </row>
    <row r="398" spans="1:19" ht="11.1" customHeight="1" x14ac:dyDescent="0.25">
      <c r="A398" s="59"/>
      <c r="B398" s="229"/>
      <c r="C398" s="230"/>
      <c r="D398" s="56" t="s">
        <v>44</v>
      </c>
      <c r="E398" s="62" t="s">
        <v>98</v>
      </c>
      <c r="F398" s="63" t="s">
        <v>45</v>
      </c>
      <c r="G398" s="62" t="s">
        <v>200</v>
      </c>
      <c r="H398" s="232" t="s">
        <v>371</v>
      </c>
      <c r="I398" s="233"/>
      <c r="J398" s="233"/>
      <c r="K398" s="233"/>
      <c r="L398" s="233"/>
      <c r="M398" s="233"/>
      <c r="N398" s="233"/>
      <c r="O398" s="233"/>
      <c r="P398" s="234"/>
      <c r="Q398" s="64"/>
      <c r="R398" s="60">
        <f>AVERAGE(E397:J397)</f>
        <v>17.5</v>
      </c>
      <c r="S398" s="61" t="s">
        <v>46</v>
      </c>
    </row>
    <row r="399" spans="1:19" ht="11.1" customHeight="1" x14ac:dyDescent="0.25">
      <c r="A399" s="59"/>
      <c r="B399" s="15"/>
      <c r="C399" s="15"/>
      <c r="D399" s="15"/>
      <c r="E399" s="15"/>
      <c r="F399" s="15"/>
      <c r="G399" s="161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11.1" customHeight="1" x14ac:dyDescent="0.25">
      <c r="A400" s="55"/>
      <c r="B400" s="225" t="s">
        <v>128</v>
      </c>
      <c r="C400" s="226"/>
      <c r="D400" s="56" t="s">
        <v>28</v>
      </c>
      <c r="E400" s="57" t="s">
        <v>124</v>
      </c>
      <c r="F400" s="57" t="s">
        <v>125</v>
      </c>
      <c r="G400" s="57" t="s">
        <v>126</v>
      </c>
      <c r="H400" s="57" t="s">
        <v>127</v>
      </c>
      <c r="I400" s="57" t="s">
        <v>129</v>
      </c>
      <c r="J400" s="57" t="s">
        <v>130</v>
      </c>
      <c r="K400" s="57" t="s">
        <v>131</v>
      </c>
      <c r="L400" s="57" t="s">
        <v>132</v>
      </c>
      <c r="M400" s="57" t="s">
        <v>133</v>
      </c>
      <c r="N400" s="57" t="s">
        <v>134</v>
      </c>
      <c r="O400" s="57" t="s">
        <v>135</v>
      </c>
      <c r="P400" s="57" t="s">
        <v>136</v>
      </c>
      <c r="Q400" s="15"/>
      <c r="R400" s="57" t="s">
        <v>41</v>
      </c>
      <c r="S400" s="58"/>
    </row>
    <row r="401" spans="1:19" ht="11.1" customHeight="1" x14ac:dyDescent="0.25">
      <c r="A401" s="59"/>
      <c r="B401" s="227"/>
      <c r="C401" s="228"/>
      <c r="D401" s="56" t="s">
        <v>42</v>
      </c>
      <c r="E401" s="60"/>
      <c r="F401" s="60"/>
      <c r="G401" s="60"/>
      <c r="H401" s="60">
        <v>45</v>
      </c>
      <c r="I401" s="60">
        <v>230</v>
      </c>
      <c r="J401" s="60" t="s">
        <v>16</v>
      </c>
      <c r="K401" s="60">
        <v>220</v>
      </c>
      <c r="L401" s="60">
        <v>150</v>
      </c>
      <c r="M401" s="60">
        <v>270</v>
      </c>
      <c r="N401" s="60">
        <v>250</v>
      </c>
      <c r="O401" s="60" t="s">
        <v>16</v>
      </c>
      <c r="P401" s="60">
        <v>240</v>
      </c>
      <c r="Q401" s="15"/>
      <c r="R401" s="60">
        <f>AVERAGE(E401:P401)</f>
        <v>200.71428571428572</v>
      </c>
      <c r="S401" s="61" t="s">
        <v>43</v>
      </c>
    </row>
    <row r="402" spans="1:19" ht="11.1" customHeight="1" x14ac:dyDescent="0.25">
      <c r="A402" s="59"/>
      <c r="B402" s="229"/>
      <c r="C402" s="230"/>
      <c r="D402" s="56" t="s">
        <v>44</v>
      </c>
      <c r="E402" s="63" t="s">
        <v>45</v>
      </c>
      <c r="F402" s="63" t="s">
        <v>45</v>
      </c>
      <c r="G402" s="63" t="s">
        <v>45</v>
      </c>
      <c r="H402" s="62" t="s">
        <v>98</v>
      </c>
      <c r="I402" s="62" t="s">
        <v>97</v>
      </c>
      <c r="J402" s="62" t="s">
        <v>16</v>
      </c>
      <c r="K402" s="62" t="s">
        <v>97</v>
      </c>
      <c r="L402" s="62" t="s">
        <v>97</v>
      </c>
      <c r="M402" s="62" t="s">
        <v>97</v>
      </c>
      <c r="N402" s="62" t="s">
        <v>97</v>
      </c>
      <c r="O402" s="62" t="s">
        <v>16</v>
      </c>
      <c r="P402" s="62" t="s">
        <v>97</v>
      </c>
      <c r="Q402" s="64"/>
      <c r="R402" s="60">
        <f>AVERAGE(E401:J401)</f>
        <v>137.5</v>
      </c>
      <c r="S402" s="61" t="s">
        <v>46</v>
      </c>
    </row>
    <row r="403" spans="1:19" ht="11.1" customHeight="1" x14ac:dyDescent="0.25">
      <c r="A403" s="59"/>
      <c r="B403" s="15"/>
      <c r="C403" s="15"/>
      <c r="D403" s="15"/>
      <c r="E403" s="15"/>
      <c r="F403" s="15"/>
      <c r="G403" s="161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11.1" customHeight="1" x14ac:dyDescent="0.25">
      <c r="A404" s="55"/>
      <c r="B404" s="225" t="s">
        <v>295</v>
      </c>
      <c r="C404" s="226"/>
      <c r="D404" s="56" t="s">
        <v>28</v>
      </c>
      <c r="E404" s="57" t="s">
        <v>296</v>
      </c>
      <c r="F404" s="57" t="s">
        <v>297</v>
      </c>
      <c r="G404" s="57" t="s">
        <v>298</v>
      </c>
      <c r="H404" s="57" t="s">
        <v>299</v>
      </c>
      <c r="I404" s="57" t="s">
        <v>300</v>
      </c>
      <c r="J404" s="57" t="s">
        <v>301</v>
      </c>
      <c r="K404" s="57" t="s">
        <v>302</v>
      </c>
      <c r="L404" s="57" t="s">
        <v>303</v>
      </c>
      <c r="M404" s="57" t="s">
        <v>304</v>
      </c>
      <c r="N404" s="57" t="s">
        <v>305</v>
      </c>
      <c r="O404" s="57" t="s">
        <v>306</v>
      </c>
      <c r="P404" s="57" t="s">
        <v>307</v>
      </c>
      <c r="Q404" s="15"/>
      <c r="R404" s="150" t="s">
        <v>41</v>
      </c>
      <c r="S404" s="58"/>
    </row>
    <row r="405" spans="1:19" ht="11.1" customHeight="1" x14ac:dyDescent="0.25">
      <c r="A405" s="59"/>
      <c r="B405" s="227"/>
      <c r="C405" s="228"/>
      <c r="D405" s="56" t="s">
        <v>42</v>
      </c>
      <c r="E405" s="60">
        <v>28</v>
      </c>
      <c r="F405" s="60">
        <v>200</v>
      </c>
      <c r="G405" s="60">
        <v>40</v>
      </c>
      <c r="H405" s="60">
        <v>50</v>
      </c>
      <c r="I405" s="60">
        <v>65</v>
      </c>
      <c r="J405" s="60">
        <v>250</v>
      </c>
      <c r="K405" s="60">
        <v>50</v>
      </c>
      <c r="L405" s="60">
        <v>270</v>
      </c>
      <c r="M405" s="60">
        <v>250</v>
      </c>
      <c r="N405" s="60">
        <v>180</v>
      </c>
      <c r="O405" s="60">
        <v>200</v>
      </c>
      <c r="P405" s="60">
        <v>250</v>
      </c>
      <c r="Q405" s="15"/>
      <c r="R405" s="60">
        <f>AVERAGE(E405:P405)</f>
        <v>152.75</v>
      </c>
      <c r="S405" s="61" t="s">
        <v>43</v>
      </c>
    </row>
    <row r="406" spans="1:19" ht="11.1" customHeight="1" x14ac:dyDescent="0.25">
      <c r="A406" s="59"/>
      <c r="B406" s="229"/>
      <c r="C406" s="230"/>
      <c r="D406" s="56" t="s">
        <v>44</v>
      </c>
      <c r="E406" s="62" t="s">
        <v>98</v>
      </c>
      <c r="F406" s="62" t="s">
        <v>97</v>
      </c>
      <c r="G406" s="62" t="s">
        <v>98</v>
      </c>
      <c r="H406" s="62" t="s">
        <v>98</v>
      </c>
      <c r="I406" s="62" t="s">
        <v>98</v>
      </c>
      <c r="J406" s="63" t="s">
        <v>97</v>
      </c>
      <c r="K406" s="62" t="s">
        <v>98</v>
      </c>
      <c r="L406" s="62" t="s">
        <v>97</v>
      </c>
      <c r="M406" s="62" t="s">
        <v>97</v>
      </c>
      <c r="N406" s="62" t="s">
        <v>97</v>
      </c>
      <c r="O406" s="62" t="s">
        <v>97</v>
      </c>
      <c r="P406" s="62" t="s">
        <v>97</v>
      </c>
      <c r="Q406" s="64"/>
      <c r="R406" s="60">
        <f>AVERAGE(E405:J405)</f>
        <v>105.5</v>
      </c>
      <c r="S406" s="61" t="s">
        <v>46</v>
      </c>
    </row>
    <row r="407" spans="1:19" s="179" customFormat="1" ht="11.1" customHeight="1" x14ac:dyDescent="0.25">
      <c r="A407" s="59"/>
      <c r="B407" s="15"/>
      <c r="C407" s="15"/>
      <c r="D407" s="15"/>
      <c r="E407" s="15"/>
      <c r="F407" s="15"/>
      <c r="G407" s="161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s="179" customFormat="1" ht="11.1" customHeight="1" x14ac:dyDescent="0.25">
      <c r="A408" s="59"/>
      <c r="B408" s="231" t="s">
        <v>408</v>
      </c>
      <c r="C408" s="231"/>
      <c r="D408" s="56" t="s">
        <v>28</v>
      </c>
      <c r="E408" s="57" t="s">
        <v>411</v>
      </c>
      <c r="F408" s="57" t="s">
        <v>412</v>
      </c>
      <c r="G408" s="57" t="s">
        <v>413</v>
      </c>
      <c r="H408" s="57" t="s">
        <v>414</v>
      </c>
      <c r="I408" s="57" t="s">
        <v>415</v>
      </c>
      <c r="J408" s="57" t="s">
        <v>416</v>
      </c>
      <c r="K408" s="57" t="s">
        <v>417</v>
      </c>
      <c r="L408" s="57" t="s">
        <v>418</v>
      </c>
      <c r="M408" s="57" t="s">
        <v>419</v>
      </c>
      <c r="N408" s="57" t="s">
        <v>420</v>
      </c>
      <c r="O408" s="57" t="s">
        <v>421</v>
      </c>
      <c r="P408" s="57" t="s">
        <v>422</v>
      </c>
      <c r="Q408" s="15"/>
      <c r="R408" s="150" t="s">
        <v>41</v>
      </c>
      <c r="S408" s="58"/>
    </row>
    <row r="409" spans="1:19" s="179" customFormat="1" ht="11.1" customHeight="1" x14ac:dyDescent="0.25">
      <c r="A409" s="59"/>
      <c r="B409" s="231"/>
      <c r="C409" s="231"/>
      <c r="D409" s="56" t="s">
        <v>42</v>
      </c>
      <c r="E409" s="60">
        <v>70</v>
      </c>
      <c r="F409" s="60">
        <v>150</v>
      </c>
      <c r="G409" s="60">
        <v>20</v>
      </c>
      <c r="H409" s="60">
        <v>15</v>
      </c>
      <c r="I409" s="60">
        <v>70</v>
      </c>
      <c r="J409" s="60">
        <v>90</v>
      </c>
      <c r="K409" s="60">
        <v>80</v>
      </c>
      <c r="L409" s="60">
        <v>60</v>
      </c>
      <c r="M409" s="60">
        <v>70</v>
      </c>
      <c r="N409" s="60">
        <v>80</v>
      </c>
      <c r="O409" s="60">
        <v>60</v>
      </c>
      <c r="P409" s="60">
        <v>80</v>
      </c>
      <c r="Q409" s="15"/>
      <c r="R409" s="60">
        <f>AVERAGE(E409:P409)</f>
        <v>70.416666666666671</v>
      </c>
      <c r="S409" s="61" t="s">
        <v>43</v>
      </c>
    </row>
    <row r="410" spans="1:19" s="179" customFormat="1" ht="11.1" customHeight="1" x14ac:dyDescent="0.25">
      <c r="A410" s="59"/>
      <c r="B410" s="231"/>
      <c r="C410" s="231"/>
      <c r="D410" s="56" t="s">
        <v>44</v>
      </c>
      <c r="E410" s="62" t="s">
        <v>98</v>
      </c>
      <c r="F410" s="62" t="s">
        <v>97</v>
      </c>
      <c r="G410" s="62" t="s">
        <v>98</v>
      </c>
      <c r="H410" s="62" t="s">
        <v>98</v>
      </c>
      <c r="I410" s="62" t="s">
        <v>98</v>
      </c>
      <c r="J410" s="63" t="s">
        <v>97</v>
      </c>
      <c r="K410" s="62" t="s">
        <v>97</v>
      </c>
      <c r="L410" s="62" t="s">
        <v>98</v>
      </c>
      <c r="M410" s="62" t="s">
        <v>98</v>
      </c>
      <c r="N410" s="62" t="s">
        <v>97</v>
      </c>
      <c r="O410" s="62" t="s">
        <v>98</v>
      </c>
      <c r="P410" s="62" t="s">
        <v>97</v>
      </c>
      <c r="Q410" s="64"/>
      <c r="R410" s="60">
        <f>AVERAGE(E409:J409)</f>
        <v>69.166666666666671</v>
      </c>
      <c r="S410" s="61" t="s">
        <v>46</v>
      </c>
    </row>
    <row r="411" spans="1:19" s="185" customFormat="1" ht="11.1" customHeight="1" x14ac:dyDescent="0.25">
      <c r="A411" s="59"/>
      <c r="B411" s="184"/>
      <c r="C411" s="184"/>
      <c r="D411" s="59"/>
      <c r="E411" s="82"/>
      <c r="F411" s="82"/>
      <c r="G411" s="82"/>
      <c r="H411" s="82"/>
      <c r="I411" s="82"/>
      <c r="J411" s="83"/>
      <c r="K411" s="82"/>
      <c r="L411" s="82"/>
      <c r="M411" s="82"/>
      <c r="N411" s="82"/>
      <c r="O411" s="82"/>
      <c r="P411" s="82"/>
      <c r="Q411" s="81"/>
      <c r="R411" s="65"/>
      <c r="S411" s="85"/>
    </row>
    <row r="412" spans="1:19" s="183" customFormat="1" ht="11.1" customHeight="1" x14ac:dyDescent="0.25">
      <c r="A412" s="59"/>
      <c r="B412" s="231" t="s">
        <v>446</v>
      </c>
      <c r="C412" s="231"/>
      <c r="D412" s="56" t="s">
        <v>28</v>
      </c>
      <c r="E412" s="57" t="s">
        <v>434</v>
      </c>
      <c r="F412" s="57" t="s">
        <v>435</v>
      </c>
      <c r="G412" s="57" t="s">
        <v>436</v>
      </c>
      <c r="H412" s="57" t="s">
        <v>437</v>
      </c>
      <c r="I412" s="57" t="s">
        <v>438</v>
      </c>
      <c r="J412" s="57" t="s">
        <v>439</v>
      </c>
      <c r="K412" s="57" t="s">
        <v>440</v>
      </c>
      <c r="L412" s="57" t="s">
        <v>441</v>
      </c>
      <c r="M412" s="57" t="s">
        <v>442</v>
      </c>
      <c r="N412" s="57" t="s">
        <v>443</v>
      </c>
      <c r="O412" s="57" t="s">
        <v>444</v>
      </c>
      <c r="P412" s="57" t="s">
        <v>445</v>
      </c>
      <c r="Q412" s="15"/>
      <c r="R412" s="150" t="s">
        <v>41</v>
      </c>
      <c r="S412" s="58"/>
    </row>
    <row r="413" spans="1:19" s="183" customFormat="1" ht="11.1" customHeight="1" x14ac:dyDescent="0.25">
      <c r="A413" s="59"/>
      <c r="B413" s="231"/>
      <c r="C413" s="231"/>
      <c r="D413" s="56" t="s">
        <v>42</v>
      </c>
      <c r="E413" s="60"/>
      <c r="F413" s="60">
        <v>25</v>
      </c>
      <c r="G413" s="60">
        <v>30</v>
      </c>
      <c r="H413" s="60">
        <v>65</v>
      </c>
      <c r="I413" s="60">
        <v>75</v>
      </c>
      <c r="J413" s="60">
        <v>65</v>
      </c>
      <c r="K413" s="60">
        <v>50</v>
      </c>
      <c r="L413" s="60">
        <v>55</v>
      </c>
      <c r="M413" s="60">
        <v>40</v>
      </c>
      <c r="N413" s="60">
        <v>60</v>
      </c>
      <c r="O413" s="60">
        <v>75</v>
      </c>
      <c r="P413" s="60">
        <v>80</v>
      </c>
      <c r="Q413" s="15"/>
      <c r="R413" s="60">
        <f>AVERAGE(E413:P413)</f>
        <v>56.363636363636367</v>
      </c>
      <c r="S413" s="61" t="s">
        <v>43</v>
      </c>
    </row>
    <row r="414" spans="1:19" s="183" customFormat="1" ht="11.1" customHeight="1" x14ac:dyDescent="0.25">
      <c r="A414" s="59"/>
      <c r="B414" s="231"/>
      <c r="C414" s="231"/>
      <c r="D414" s="56" t="s">
        <v>44</v>
      </c>
      <c r="E414" s="62" t="s">
        <v>45</v>
      </c>
      <c r="F414" s="62" t="s">
        <v>98</v>
      </c>
      <c r="G414" s="62" t="s">
        <v>121</v>
      </c>
      <c r="H414" s="62" t="s">
        <v>97</v>
      </c>
      <c r="I414" s="62" t="s">
        <v>97</v>
      </c>
      <c r="J414" s="63" t="s">
        <v>98</v>
      </c>
      <c r="K414" s="62" t="s">
        <v>98</v>
      </c>
      <c r="L414" s="62" t="s">
        <v>98</v>
      </c>
      <c r="M414" s="62" t="s">
        <v>98</v>
      </c>
      <c r="N414" s="62" t="s">
        <v>97</v>
      </c>
      <c r="O414" s="62" t="s">
        <v>98</v>
      </c>
      <c r="P414" s="62" t="s">
        <v>97</v>
      </c>
      <c r="Q414" s="64"/>
      <c r="R414" s="60">
        <f>AVERAGE(E413:J413)</f>
        <v>52</v>
      </c>
      <c r="S414" s="61" t="s">
        <v>46</v>
      </c>
    </row>
    <row r="415" spans="1:19" s="185" customFormat="1" ht="11.1" customHeight="1" x14ac:dyDescent="0.25">
      <c r="A415" s="59"/>
      <c r="B415" s="189"/>
      <c r="C415" s="189"/>
      <c r="D415" s="59"/>
      <c r="E415" s="82"/>
      <c r="F415" s="82"/>
      <c r="G415" s="82"/>
      <c r="H415" s="82"/>
      <c r="I415" s="82"/>
      <c r="J415" s="83"/>
      <c r="K415" s="82"/>
      <c r="L415" s="82"/>
      <c r="M415" s="82"/>
      <c r="N415" s="82"/>
      <c r="O415" s="82"/>
      <c r="P415" s="82"/>
      <c r="Q415" s="81"/>
      <c r="R415" s="65"/>
      <c r="S415" s="85"/>
    </row>
    <row r="416" spans="1:19" s="188" customFormat="1" ht="11.1" customHeight="1" x14ac:dyDescent="0.25">
      <c r="A416" s="59"/>
      <c r="B416" s="231" t="s">
        <v>465</v>
      </c>
      <c r="C416" s="231"/>
      <c r="D416" s="56" t="s">
        <v>28</v>
      </c>
      <c r="E416" s="57" t="s">
        <v>466</v>
      </c>
      <c r="F416" s="57" t="s">
        <v>467</v>
      </c>
      <c r="G416" s="57" t="s">
        <v>468</v>
      </c>
      <c r="H416" s="57" t="s">
        <v>469</v>
      </c>
      <c r="I416" s="57" t="s">
        <v>470</v>
      </c>
      <c r="J416" s="57" t="s">
        <v>471</v>
      </c>
      <c r="K416" s="57" t="s">
        <v>472</v>
      </c>
      <c r="L416" s="57" t="s">
        <v>473</v>
      </c>
      <c r="M416" s="57" t="s">
        <v>474</v>
      </c>
      <c r="N416" s="57" t="s">
        <v>475</v>
      </c>
      <c r="O416" s="57" t="s">
        <v>476</v>
      </c>
      <c r="P416" s="57" t="s">
        <v>477</v>
      </c>
      <c r="Q416" s="15"/>
      <c r="R416" s="150" t="s">
        <v>41</v>
      </c>
      <c r="S416" s="58"/>
    </row>
    <row r="417" spans="1:19" s="188" customFormat="1" ht="11.1" customHeight="1" x14ac:dyDescent="0.25">
      <c r="A417" s="59"/>
      <c r="B417" s="231"/>
      <c r="C417" s="231"/>
      <c r="D417" s="56" t="s">
        <v>42</v>
      </c>
      <c r="E417" s="60"/>
      <c r="F417" s="60"/>
      <c r="G417" s="60">
        <v>100</v>
      </c>
      <c r="H417" s="60">
        <v>90</v>
      </c>
      <c r="I417" s="60">
        <v>80</v>
      </c>
      <c r="J417" s="60">
        <v>80</v>
      </c>
      <c r="K417" s="60">
        <v>75</v>
      </c>
      <c r="L417" s="60">
        <v>90</v>
      </c>
      <c r="M417" s="60">
        <v>100</v>
      </c>
      <c r="N417" s="60">
        <v>65</v>
      </c>
      <c r="O417" s="60">
        <v>170</v>
      </c>
      <c r="P417" s="60"/>
      <c r="Q417" s="15"/>
      <c r="R417" s="60">
        <f>AVERAGE(E417:P417)</f>
        <v>94.444444444444443</v>
      </c>
      <c r="S417" s="61" t="s">
        <v>43</v>
      </c>
    </row>
    <row r="418" spans="1:19" s="188" customFormat="1" ht="11.1" customHeight="1" x14ac:dyDescent="0.25">
      <c r="A418" s="59"/>
      <c r="B418" s="231"/>
      <c r="C418" s="231"/>
      <c r="D418" s="56" t="s">
        <v>44</v>
      </c>
      <c r="E418" s="62" t="s">
        <v>45</v>
      </c>
      <c r="F418" s="62" t="s">
        <v>45</v>
      </c>
      <c r="G418" s="62" t="s">
        <v>83</v>
      </c>
      <c r="H418" s="62" t="s">
        <v>83</v>
      </c>
      <c r="I418" s="62" t="s">
        <v>83</v>
      </c>
      <c r="J418" s="63" t="s">
        <v>83</v>
      </c>
      <c r="K418" s="62" t="s">
        <v>83</v>
      </c>
      <c r="L418" s="62" t="s">
        <v>83</v>
      </c>
      <c r="M418" s="62" t="s">
        <v>97</v>
      </c>
      <c r="N418" s="62"/>
      <c r="O418" s="62"/>
      <c r="P418" s="62" t="s">
        <v>45</v>
      </c>
      <c r="Q418" s="64"/>
      <c r="R418" s="60">
        <f>AVERAGE(E417:J417)</f>
        <v>87.5</v>
      </c>
      <c r="S418" s="61" t="s">
        <v>46</v>
      </c>
    </row>
    <row r="419" spans="1:19" s="185" customFormat="1" ht="11.1" customHeight="1" x14ac:dyDescent="0.25">
      <c r="A419" s="59"/>
      <c r="B419" s="184"/>
      <c r="C419" s="184"/>
      <c r="D419" s="59"/>
      <c r="E419" s="82"/>
      <c r="F419" s="82"/>
      <c r="G419" s="82"/>
      <c r="H419" s="82"/>
      <c r="I419" s="82"/>
      <c r="J419" s="83"/>
      <c r="K419" s="82"/>
      <c r="L419" s="82"/>
      <c r="M419" s="82"/>
      <c r="N419" s="82"/>
      <c r="O419" s="82"/>
      <c r="P419" s="82"/>
      <c r="Q419" s="81"/>
      <c r="R419" s="65"/>
      <c r="S419" s="85"/>
    </row>
    <row r="421" spans="1:19" ht="20.100000000000001" customHeight="1" x14ac:dyDescent="0.25">
      <c r="A421" s="164" t="s">
        <v>256</v>
      </c>
      <c r="B421" s="10"/>
      <c r="C421" s="10"/>
      <c r="D421" s="10"/>
      <c r="E421" s="10"/>
      <c r="F421" s="10"/>
      <c r="G421" s="159"/>
      <c r="H421" s="8"/>
      <c r="I421" s="8"/>
      <c r="J421" s="8"/>
      <c r="K421" s="8"/>
      <c r="L421" s="7"/>
      <c r="M421" s="7"/>
      <c r="N421" s="8"/>
      <c r="O421" s="8"/>
      <c r="P421" s="8"/>
      <c r="Q421" s="8"/>
      <c r="R421" s="8"/>
      <c r="S421" s="8"/>
    </row>
    <row r="422" spans="1:19" ht="15" customHeight="1" x14ac:dyDescent="0.25">
      <c r="A422" s="215" t="s">
        <v>351</v>
      </c>
      <c r="B422" s="215"/>
      <c r="C422" s="10"/>
      <c r="D422" s="14" t="s">
        <v>26</v>
      </c>
      <c r="E422" s="10"/>
      <c r="F422" s="10"/>
      <c r="G422" s="159"/>
      <c r="H422" s="8"/>
      <c r="I422" s="8"/>
      <c r="J422" s="8"/>
      <c r="K422" s="8"/>
      <c r="L422" s="7"/>
      <c r="M422" s="7"/>
      <c r="N422" s="8"/>
      <c r="O422" s="8"/>
      <c r="P422" s="8"/>
      <c r="Q422" s="8"/>
      <c r="R422" s="8"/>
      <c r="S422" s="149"/>
    </row>
    <row r="423" spans="1:19" ht="11.1" customHeight="1" x14ac:dyDescent="0.25">
      <c r="A423" s="2"/>
      <c r="B423" s="3"/>
      <c r="C423" s="2"/>
      <c r="D423" s="1"/>
      <c r="E423" s="1"/>
      <c r="F423" s="1"/>
      <c r="G423" s="160"/>
      <c r="H423" s="1"/>
      <c r="I423" s="1"/>
      <c r="J423" s="1"/>
      <c r="K423" s="1"/>
      <c r="L423" s="7"/>
      <c r="M423" s="7"/>
      <c r="N423" s="1"/>
      <c r="O423" s="1"/>
      <c r="P423" s="1"/>
      <c r="Q423" s="1"/>
      <c r="R423" s="1"/>
      <c r="S423" s="4"/>
    </row>
    <row r="424" spans="1:19" ht="11.1" customHeight="1" x14ac:dyDescent="0.25">
      <c r="A424" s="55"/>
      <c r="B424" s="225" t="s">
        <v>116</v>
      </c>
      <c r="C424" s="226"/>
      <c r="D424" s="56" t="s">
        <v>28</v>
      </c>
      <c r="E424" s="57" t="s">
        <v>29</v>
      </c>
      <c r="F424" s="57" t="s">
        <v>30</v>
      </c>
      <c r="G424" s="57" t="s">
        <v>31</v>
      </c>
      <c r="H424" s="57" t="s">
        <v>32</v>
      </c>
      <c r="I424" s="57" t="s">
        <v>33</v>
      </c>
      <c r="J424" s="57" t="s">
        <v>34</v>
      </c>
      <c r="K424" s="57" t="s">
        <v>35</v>
      </c>
      <c r="L424" s="57" t="s">
        <v>36</v>
      </c>
      <c r="M424" s="57" t="s">
        <v>37</v>
      </c>
      <c r="N424" s="57" t="s">
        <v>38</v>
      </c>
      <c r="O424" s="57" t="s">
        <v>39</v>
      </c>
      <c r="P424" s="57" t="s">
        <v>40</v>
      </c>
      <c r="Q424" s="15"/>
      <c r="R424" s="57" t="s">
        <v>41</v>
      </c>
      <c r="S424" s="58"/>
    </row>
    <row r="425" spans="1:19" ht="11.1" customHeight="1" x14ac:dyDescent="0.25">
      <c r="A425" s="59"/>
      <c r="B425" s="227"/>
      <c r="C425" s="228"/>
      <c r="D425" s="56" t="s">
        <v>42</v>
      </c>
      <c r="E425" s="60"/>
      <c r="F425" s="60"/>
      <c r="G425" s="60"/>
      <c r="H425" s="60"/>
      <c r="I425" s="60"/>
      <c r="J425" s="60"/>
      <c r="K425" s="60"/>
      <c r="L425" s="60">
        <v>150</v>
      </c>
      <c r="M425" s="60">
        <v>200</v>
      </c>
      <c r="N425" s="60">
        <v>100</v>
      </c>
      <c r="O425" s="60">
        <v>100</v>
      </c>
      <c r="P425" s="60">
        <v>40</v>
      </c>
      <c r="Q425" s="15"/>
      <c r="R425" s="60">
        <f>AVERAGE(E425:P425)</f>
        <v>118</v>
      </c>
      <c r="S425" s="61" t="s">
        <v>43</v>
      </c>
    </row>
    <row r="426" spans="1:19" ht="11.1" customHeight="1" x14ac:dyDescent="0.25">
      <c r="A426" s="59"/>
      <c r="B426" s="229"/>
      <c r="C426" s="230"/>
      <c r="D426" s="56" t="s">
        <v>44</v>
      </c>
      <c r="E426" s="62"/>
      <c r="F426" s="62"/>
      <c r="G426" s="62" t="s">
        <v>112</v>
      </c>
      <c r="H426" s="62" t="s">
        <v>112</v>
      </c>
      <c r="I426" s="62" t="s">
        <v>112</v>
      </c>
      <c r="J426" s="63" t="s">
        <v>112</v>
      </c>
      <c r="K426" s="63" t="s">
        <v>112</v>
      </c>
      <c r="L426" s="63"/>
      <c r="M426" s="63"/>
      <c r="N426" s="63"/>
      <c r="O426" s="63"/>
      <c r="P426" s="63"/>
      <c r="Q426" s="64"/>
      <c r="R426" s="60" t="s">
        <v>16</v>
      </c>
      <c r="S426" s="61" t="s">
        <v>46</v>
      </c>
    </row>
    <row r="427" spans="1:19" ht="11.1" customHeight="1" x14ac:dyDescent="0.25">
      <c r="A427" s="59"/>
      <c r="B427" s="59"/>
      <c r="C427" s="59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15"/>
      <c r="P427" s="15"/>
      <c r="Q427" s="15"/>
      <c r="R427" s="15"/>
      <c r="S427" s="54"/>
    </row>
    <row r="428" spans="1:19" ht="11.1" customHeight="1" x14ac:dyDescent="0.25">
      <c r="A428" s="55"/>
      <c r="B428" s="225" t="s">
        <v>117</v>
      </c>
      <c r="C428" s="226"/>
      <c r="D428" s="56" t="s">
        <v>28</v>
      </c>
      <c r="E428" s="57" t="s">
        <v>47</v>
      </c>
      <c r="F428" s="57" t="s">
        <v>48</v>
      </c>
      <c r="G428" s="57" t="s">
        <v>49</v>
      </c>
      <c r="H428" s="57" t="s">
        <v>50</v>
      </c>
      <c r="I428" s="57" t="s">
        <v>51</v>
      </c>
      <c r="J428" s="57" t="s">
        <v>52</v>
      </c>
      <c r="K428" s="57" t="s">
        <v>53</v>
      </c>
      <c r="L428" s="57" t="s">
        <v>54</v>
      </c>
      <c r="M428" s="57" t="s">
        <v>55</v>
      </c>
      <c r="N428" s="57" t="s">
        <v>56</v>
      </c>
      <c r="O428" s="57" t="s">
        <v>57</v>
      </c>
      <c r="P428" s="57" t="s">
        <v>58</v>
      </c>
      <c r="Q428" s="15"/>
      <c r="R428" s="57" t="s">
        <v>41</v>
      </c>
      <c r="S428" s="58"/>
    </row>
    <row r="429" spans="1:19" ht="11.1" customHeight="1" x14ac:dyDescent="0.25">
      <c r="A429" s="59"/>
      <c r="B429" s="227"/>
      <c r="C429" s="228"/>
      <c r="D429" s="56" t="s">
        <v>42</v>
      </c>
      <c r="E429" s="60"/>
      <c r="F429" s="60"/>
      <c r="G429" s="60">
        <v>20</v>
      </c>
      <c r="H429" s="60">
        <v>40</v>
      </c>
      <c r="I429" s="60">
        <v>30</v>
      </c>
      <c r="J429" s="60">
        <v>30</v>
      </c>
      <c r="K429" s="60">
        <v>40</v>
      </c>
      <c r="L429" s="60">
        <v>40</v>
      </c>
      <c r="M429" s="60">
        <v>80</v>
      </c>
      <c r="N429" s="60">
        <v>70</v>
      </c>
      <c r="O429" s="60">
        <v>60</v>
      </c>
      <c r="P429" s="60">
        <v>20</v>
      </c>
      <c r="Q429" s="15"/>
      <c r="R429" s="60">
        <f>AVERAGE(E429:P429)</f>
        <v>43</v>
      </c>
      <c r="S429" s="61" t="s">
        <v>43</v>
      </c>
    </row>
    <row r="430" spans="1:19" ht="11.1" customHeight="1" x14ac:dyDescent="0.25">
      <c r="A430" s="59"/>
      <c r="B430" s="229"/>
      <c r="C430" s="230"/>
      <c r="D430" s="56" t="s">
        <v>44</v>
      </c>
      <c r="E430" s="62" t="s">
        <v>45</v>
      </c>
      <c r="F430" s="62" t="s">
        <v>45</v>
      </c>
      <c r="G430" s="62"/>
      <c r="H430" s="62"/>
      <c r="I430" s="62"/>
      <c r="J430" s="63"/>
      <c r="K430" s="63"/>
      <c r="L430" s="63"/>
      <c r="M430" s="63"/>
      <c r="N430" s="63"/>
      <c r="O430" s="63"/>
      <c r="P430" s="63"/>
      <c r="Q430" s="64"/>
      <c r="R430" s="60">
        <f>AVERAGE(E429:J429)</f>
        <v>30</v>
      </c>
      <c r="S430" s="61" t="s">
        <v>46</v>
      </c>
    </row>
    <row r="431" spans="1:19" ht="11.1" customHeight="1" x14ac:dyDescent="0.25">
      <c r="A431" s="59"/>
      <c r="B431" s="52"/>
      <c r="C431" s="15"/>
      <c r="D431" s="66"/>
      <c r="E431" s="66"/>
      <c r="F431" s="66"/>
      <c r="G431" s="61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54"/>
    </row>
    <row r="432" spans="1:19" ht="11.1" customHeight="1" x14ac:dyDescent="0.25">
      <c r="A432" s="55"/>
      <c r="B432" s="225" t="s">
        <v>118</v>
      </c>
      <c r="C432" s="226"/>
      <c r="D432" s="56" t="s">
        <v>28</v>
      </c>
      <c r="E432" s="57" t="s">
        <v>60</v>
      </c>
      <c r="F432" s="57" t="s">
        <v>61</v>
      </c>
      <c r="G432" s="57" t="s">
        <v>62</v>
      </c>
      <c r="H432" s="57" t="s">
        <v>63</v>
      </c>
      <c r="I432" s="57" t="s">
        <v>64</v>
      </c>
      <c r="J432" s="57" t="s">
        <v>65</v>
      </c>
      <c r="K432" s="57" t="s">
        <v>66</v>
      </c>
      <c r="L432" s="57" t="s">
        <v>67</v>
      </c>
      <c r="M432" s="57" t="s">
        <v>68</v>
      </c>
      <c r="N432" s="57" t="s">
        <v>56</v>
      </c>
      <c r="O432" s="57" t="s">
        <v>69</v>
      </c>
      <c r="P432" s="57" t="s">
        <v>70</v>
      </c>
      <c r="Q432" s="15"/>
      <c r="R432" s="57" t="s">
        <v>41</v>
      </c>
      <c r="S432" s="58"/>
    </row>
    <row r="433" spans="1:19" ht="11.1" customHeight="1" x14ac:dyDescent="0.25">
      <c r="A433" s="59"/>
      <c r="B433" s="227"/>
      <c r="C433" s="228"/>
      <c r="D433" s="56" t="s">
        <v>42</v>
      </c>
      <c r="E433" s="60"/>
      <c r="F433" s="60"/>
      <c r="G433" s="60"/>
      <c r="H433" s="60">
        <v>70</v>
      </c>
      <c r="I433" s="60">
        <v>50</v>
      </c>
      <c r="J433" s="60">
        <v>60</v>
      </c>
      <c r="K433" s="60"/>
      <c r="L433" s="60">
        <v>50</v>
      </c>
      <c r="M433" s="60">
        <v>50</v>
      </c>
      <c r="N433" s="60"/>
      <c r="O433" s="60">
        <v>50</v>
      </c>
      <c r="P433" s="60"/>
      <c r="Q433" s="15"/>
      <c r="R433" s="60">
        <f>AVERAGE(E433:P433)</f>
        <v>55</v>
      </c>
      <c r="S433" s="61" t="s">
        <v>43</v>
      </c>
    </row>
    <row r="434" spans="1:19" ht="11.1" customHeight="1" x14ac:dyDescent="0.25">
      <c r="A434" s="59"/>
      <c r="B434" s="229"/>
      <c r="C434" s="230"/>
      <c r="D434" s="56" t="s">
        <v>44</v>
      </c>
      <c r="E434" s="62" t="s">
        <v>45</v>
      </c>
      <c r="F434" s="62" t="s">
        <v>45</v>
      </c>
      <c r="G434" s="62" t="s">
        <v>45</v>
      </c>
      <c r="H434" s="62"/>
      <c r="I434" s="62"/>
      <c r="J434" s="63"/>
      <c r="K434" s="63"/>
      <c r="L434" s="63"/>
      <c r="M434" s="63"/>
      <c r="N434" s="63" t="s">
        <v>59</v>
      </c>
      <c r="O434" s="63"/>
      <c r="P434" s="63" t="s">
        <v>45</v>
      </c>
      <c r="Q434" s="64"/>
      <c r="R434" s="60">
        <f>AVERAGE(E433:J433)</f>
        <v>60</v>
      </c>
      <c r="S434" s="61" t="s">
        <v>46</v>
      </c>
    </row>
    <row r="435" spans="1:19" ht="11.1" customHeight="1" x14ac:dyDescent="0.25">
      <c r="A435" s="59"/>
      <c r="B435" s="55"/>
      <c r="C435" s="59"/>
      <c r="D435" s="59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59"/>
      <c r="R435" s="59"/>
      <c r="S435" s="59"/>
    </row>
    <row r="436" spans="1:19" ht="11.1" customHeight="1" x14ac:dyDescent="0.25">
      <c r="A436" s="55"/>
      <c r="B436" s="225" t="s">
        <v>119</v>
      </c>
      <c r="C436" s="226"/>
      <c r="D436" s="56" t="s">
        <v>28</v>
      </c>
      <c r="E436" s="57" t="s">
        <v>71</v>
      </c>
      <c r="F436" s="57" t="s">
        <v>72</v>
      </c>
      <c r="G436" s="57" t="s">
        <v>73</v>
      </c>
      <c r="H436" s="57" t="s">
        <v>74</v>
      </c>
      <c r="I436" s="57" t="s">
        <v>75</v>
      </c>
      <c r="J436" s="57" t="s">
        <v>76</v>
      </c>
      <c r="K436" s="57" t="s">
        <v>77</v>
      </c>
      <c r="L436" s="57" t="s">
        <v>78</v>
      </c>
      <c r="M436" s="57" t="s">
        <v>79</v>
      </c>
      <c r="N436" s="57" t="s">
        <v>80</v>
      </c>
      <c r="O436" s="57" t="s">
        <v>81</v>
      </c>
      <c r="P436" s="57" t="s">
        <v>82</v>
      </c>
      <c r="Q436" s="15"/>
      <c r="R436" s="57" t="s">
        <v>41</v>
      </c>
      <c r="S436" s="58"/>
    </row>
    <row r="437" spans="1:19" ht="11.1" customHeight="1" x14ac:dyDescent="0.25">
      <c r="A437" s="59"/>
      <c r="B437" s="227"/>
      <c r="C437" s="228"/>
      <c r="D437" s="56" t="s">
        <v>42</v>
      </c>
      <c r="E437" s="60">
        <v>50</v>
      </c>
      <c r="F437" s="60">
        <v>60</v>
      </c>
      <c r="G437" s="60">
        <v>50</v>
      </c>
      <c r="H437" s="60">
        <v>60</v>
      </c>
      <c r="I437" s="60">
        <v>50</v>
      </c>
      <c r="J437" s="60">
        <v>50</v>
      </c>
      <c r="K437" s="60">
        <v>50</v>
      </c>
      <c r="L437" s="60">
        <v>50</v>
      </c>
      <c r="M437" s="60">
        <v>50</v>
      </c>
      <c r="N437" s="60">
        <v>40</v>
      </c>
      <c r="O437" s="60"/>
      <c r="P437" s="60"/>
      <c r="Q437" s="15"/>
      <c r="R437" s="60">
        <f>AVERAGE(E437:P437)</f>
        <v>51</v>
      </c>
      <c r="S437" s="61" t="s">
        <v>43</v>
      </c>
    </row>
    <row r="438" spans="1:19" ht="11.1" customHeight="1" x14ac:dyDescent="0.25">
      <c r="A438" s="59"/>
      <c r="B438" s="229"/>
      <c r="C438" s="230"/>
      <c r="D438" s="56" t="s">
        <v>44</v>
      </c>
      <c r="E438" s="62"/>
      <c r="F438" s="62"/>
      <c r="G438" s="62"/>
      <c r="H438" s="62"/>
      <c r="I438" s="62"/>
      <c r="J438" s="63" t="s">
        <v>289</v>
      </c>
      <c r="K438" s="63" t="s">
        <v>289</v>
      </c>
      <c r="L438" s="63" t="s">
        <v>83</v>
      </c>
      <c r="M438" s="63" t="s">
        <v>83</v>
      </c>
      <c r="N438" s="63" t="s">
        <v>83</v>
      </c>
      <c r="O438" s="63"/>
      <c r="P438" s="63"/>
      <c r="Q438" s="64"/>
      <c r="R438" s="60">
        <f>AVERAGE(E437:J437)</f>
        <v>53.333333333333336</v>
      </c>
      <c r="S438" s="61" t="s">
        <v>46</v>
      </c>
    </row>
    <row r="439" spans="1:19" ht="11.1" customHeight="1" x14ac:dyDescent="0.25">
      <c r="A439" s="59"/>
      <c r="B439" s="55"/>
      <c r="C439" s="59"/>
      <c r="D439" s="59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59"/>
      <c r="R439" s="59"/>
      <c r="S439" s="59"/>
    </row>
    <row r="440" spans="1:19" ht="11.1" customHeight="1" x14ac:dyDescent="0.25">
      <c r="A440" s="55"/>
      <c r="B440" s="225" t="s">
        <v>122</v>
      </c>
      <c r="C440" s="226"/>
      <c r="D440" s="56" t="s">
        <v>28</v>
      </c>
      <c r="E440" s="57" t="s">
        <v>85</v>
      </c>
      <c r="F440" s="57" t="s">
        <v>86</v>
      </c>
      <c r="G440" s="57" t="s">
        <v>87</v>
      </c>
      <c r="H440" s="57" t="s">
        <v>88</v>
      </c>
      <c r="I440" s="57" t="s">
        <v>89</v>
      </c>
      <c r="J440" s="57" t="s">
        <v>90</v>
      </c>
      <c r="K440" s="57" t="s">
        <v>91</v>
      </c>
      <c r="L440" s="57" t="s">
        <v>92</v>
      </c>
      <c r="M440" s="57" t="s">
        <v>93</v>
      </c>
      <c r="N440" s="57" t="s">
        <v>94</v>
      </c>
      <c r="O440" s="57" t="s">
        <v>95</v>
      </c>
      <c r="P440" s="57" t="s">
        <v>96</v>
      </c>
      <c r="Q440" s="15"/>
      <c r="R440" s="57" t="s">
        <v>41</v>
      </c>
      <c r="S440" s="58"/>
    </row>
    <row r="441" spans="1:19" ht="11.1" customHeight="1" x14ac:dyDescent="0.25">
      <c r="A441" s="59"/>
      <c r="B441" s="227"/>
      <c r="C441" s="228"/>
      <c r="D441" s="56" t="s">
        <v>42</v>
      </c>
      <c r="E441" s="60" t="s">
        <v>16</v>
      </c>
      <c r="F441" s="60"/>
      <c r="G441" s="60">
        <v>50</v>
      </c>
      <c r="H441" s="60">
        <v>50</v>
      </c>
      <c r="I441" s="60">
        <v>55</v>
      </c>
      <c r="J441" s="60">
        <v>50</v>
      </c>
      <c r="K441" s="60">
        <v>40</v>
      </c>
      <c r="L441" s="60">
        <v>40</v>
      </c>
      <c r="M441" s="60">
        <v>40</v>
      </c>
      <c r="N441" s="60">
        <v>30</v>
      </c>
      <c r="O441" s="60">
        <v>90</v>
      </c>
      <c r="P441" s="60">
        <v>110</v>
      </c>
      <c r="Q441" s="15"/>
      <c r="R441" s="60">
        <f>AVERAGE(E441:P441)</f>
        <v>55.5</v>
      </c>
      <c r="S441" s="61" t="s">
        <v>43</v>
      </c>
    </row>
    <row r="442" spans="1:19" ht="11.1" customHeight="1" x14ac:dyDescent="0.25">
      <c r="A442" s="59"/>
      <c r="B442" s="229"/>
      <c r="C442" s="230"/>
      <c r="D442" s="56" t="s">
        <v>44</v>
      </c>
      <c r="E442" s="62" t="s">
        <v>400</v>
      </c>
      <c r="F442" s="62" t="s">
        <v>45</v>
      </c>
      <c r="G442" s="62" t="s">
        <v>16</v>
      </c>
      <c r="H442" s="62" t="s">
        <v>121</v>
      </c>
      <c r="I442" s="62" t="s">
        <v>121</v>
      </c>
      <c r="J442" s="63" t="s">
        <v>121</v>
      </c>
      <c r="K442" s="63" t="s">
        <v>200</v>
      </c>
      <c r="L442" s="63" t="s">
        <v>200</v>
      </c>
      <c r="M442" s="63" t="s">
        <v>200</v>
      </c>
      <c r="N442" s="63" t="s">
        <v>200</v>
      </c>
      <c r="O442" s="63" t="s">
        <v>200</v>
      </c>
      <c r="P442" s="63"/>
      <c r="Q442" s="64"/>
      <c r="R442" s="60">
        <f>AVERAGE(E441:J441)</f>
        <v>51.25</v>
      </c>
      <c r="S442" s="61" t="s">
        <v>46</v>
      </c>
    </row>
    <row r="443" spans="1:19" ht="11.1" customHeight="1" x14ac:dyDescent="0.25">
      <c r="A443" s="59"/>
      <c r="B443" s="15"/>
      <c r="C443" s="15"/>
      <c r="D443" s="15"/>
      <c r="E443" s="15"/>
      <c r="F443" s="15"/>
      <c r="G443" s="161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11.1" customHeight="1" x14ac:dyDescent="0.25">
      <c r="A444" s="55"/>
      <c r="B444" s="225" t="s">
        <v>128</v>
      </c>
      <c r="C444" s="226"/>
      <c r="D444" s="56" t="s">
        <v>28</v>
      </c>
      <c r="E444" s="57" t="s">
        <v>124</v>
      </c>
      <c r="F444" s="57" t="s">
        <v>125</v>
      </c>
      <c r="G444" s="57" t="s">
        <v>126</v>
      </c>
      <c r="H444" s="57" t="s">
        <v>127</v>
      </c>
      <c r="I444" s="57" t="s">
        <v>129</v>
      </c>
      <c r="J444" s="57" t="s">
        <v>130</v>
      </c>
      <c r="K444" s="57" t="s">
        <v>131</v>
      </c>
      <c r="L444" s="57" t="s">
        <v>132</v>
      </c>
      <c r="M444" s="57" t="s">
        <v>133</v>
      </c>
      <c r="N444" s="57" t="s">
        <v>134</v>
      </c>
      <c r="O444" s="57" t="s">
        <v>135</v>
      </c>
      <c r="P444" s="57" t="s">
        <v>136</v>
      </c>
      <c r="Q444" s="15"/>
      <c r="R444" s="57" t="s">
        <v>41</v>
      </c>
      <c r="S444" s="58"/>
    </row>
    <row r="445" spans="1:19" ht="11.1" customHeight="1" x14ac:dyDescent="0.25">
      <c r="A445" s="59"/>
      <c r="B445" s="227"/>
      <c r="C445" s="228"/>
      <c r="D445" s="56" t="s">
        <v>42</v>
      </c>
      <c r="E445" s="60" t="s">
        <v>45</v>
      </c>
      <c r="F445" s="62" t="s">
        <v>45</v>
      </c>
      <c r="G445" s="60">
        <v>80</v>
      </c>
      <c r="H445" s="60">
        <v>50</v>
      </c>
      <c r="I445" s="60">
        <v>35</v>
      </c>
      <c r="J445" s="60">
        <v>40</v>
      </c>
      <c r="K445" s="60">
        <v>30</v>
      </c>
      <c r="L445" s="60">
        <v>30</v>
      </c>
      <c r="M445" s="60">
        <v>30</v>
      </c>
      <c r="N445" s="60">
        <v>40</v>
      </c>
      <c r="O445" s="60">
        <v>40</v>
      </c>
      <c r="P445" s="60">
        <v>55</v>
      </c>
      <c r="Q445" s="15"/>
      <c r="R445" s="60">
        <f>AVERAGE(E445:P445)</f>
        <v>43</v>
      </c>
      <c r="S445" s="61" t="s">
        <v>43</v>
      </c>
    </row>
    <row r="446" spans="1:19" ht="11.1" customHeight="1" x14ac:dyDescent="0.25">
      <c r="A446" s="59"/>
      <c r="B446" s="229"/>
      <c r="C446" s="230"/>
      <c r="D446" s="56" t="s">
        <v>44</v>
      </c>
      <c r="E446" s="62" t="s">
        <v>16</v>
      </c>
      <c r="F446" s="62" t="s">
        <v>16</v>
      </c>
      <c r="G446" s="62" t="s">
        <v>16</v>
      </c>
      <c r="H446" s="62" t="s">
        <v>83</v>
      </c>
      <c r="I446" s="63" t="s">
        <v>200</v>
      </c>
      <c r="J446" s="63" t="s">
        <v>83</v>
      </c>
      <c r="K446" s="62" t="s">
        <v>200</v>
      </c>
      <c r="L446" s="62" t="s">
        <v>400</v>
      </c>
      <c r="M446" s="62" t="s">
        <v>200</v>
      </c>
      <c r="N446" s="63" t="s">
        <v>200</v>
      </c>
      <c r="O446" s="63" t="s">
        <v>83</v>
      </c>
      <c r="P446" s="63" t="s">
        <v>83</v>
      </c>
      <c r="Q446" s="64"/>
      <c r="R446" s="60">
        <f>AVERAGE(E445:J445)</f>
        <v>51.25</v>
      </c>
      <c r="S446" s="61" t="s">
        <v>46</v>
      </c>
    </row>
    <row r="447" spans="1:19" ht="11.1" customHeight="1" x14ac:dyDescent="0.25">
      <c r="A447" s="59"/>
      <c r="B447" s="15"/>
      <c r="C447" s="15"/>
      <c r="D447" s="15"/>
      <c r="E447" s="15"/>
      <c r="F447" s="15"/>
      <c r="G447" s="161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11.1" customHeight="1" x14ac:dyDescent="0.25">
      <c r="A448" s="55"/>
      <c r="B448" s="225" t="s">
        <v>295</v>
      </c>
      <c r="C448" s="226"/>
      <c r="D448" s="56" t="s">
        <v>28</v>
      </c>
      <c r="E448" s="57" t="s">
        <v>296</v>
      </c>
      <c r="F448" s="57" t="s">
        <v>297</v>
      </c>
      <c r="G448" s="57" t="s">
        <v>298</v>
      </c>
      <c r="H448" s="57" t="s">
        <v>299</v>
      </c>
      <c r="I448" s="57" t="s">
        <v>300</v>
      </c>
      <c r="J448" s="57" t="s">
        <v>301</v>
      </c>
      <c r="K448" s="57" t="s">
        <v>302</v>
      </c>
      <c r="L448" s="57" t="s">
        <v>303</v>
      </c>
      <c r="M448" s="57" t="s">
        <v>304</v>
      </c>
      <c r="N448" s="57" t="s">
        <v>305</v>
      </c>
      <c r="O448" s="57" t="s">
        <v>306</v>
      </c>
      <c r="P448" s="57" t="s">
        <v>307</v>
      </c>
      <c r="Q448" s="15"/>
      <c r="R448" s="150" t="s">
        <v>41</v>
      </c>
      <c r="S448" s="58"/>
    </row>
    <row r="449" spans="1:19" ht="11.1" customHeight="1" x14ac:dyDescent="0.25">
      <c r="A449" s="59"/>
      <c r="B449" s="227"/>
      <c r="C449" s="228"/>
      <c r="D449" s="56" t="s">
        <v>42</v>
      </c>
      <c r="E449" s="60">
        <v>20</v>
      </c>
      <c r="F449" s="60">
        <v>30</v>
      </c>
      <c r="G449" s="60">
        <v>30</v>
      </c>
      <c r="H449" s="60">
        <v>25</v>
      </c>
      <c r="I449" s="60">
        <v>25</v>
      </c>
      <c r="J449" s="60">
        <v>25</v>
      </c>
      <c r="K449" s="60">
        <v>25</v>
      </c>
      <c r="L449" s="60">
        <v>25</v>
      </c>
      <c r="M449" s="60">
        <v>25</v>
      </c>
      <c r="N449" s="60">
        <v>10</v>
      </c>
      <c r="O449" s="60">
        <v>30</v>
      </c>
      <c r="P449" s="60">
        <v>50</v>
      </c>
      <c r="Q449" s="15"/>
      <c r="R449" s="60">
        <f>AVERAGE(E449:P449)</f>
        <v>26.666666666666668</v>
      </c>
      <c r="S449" s="61" t="s">
        <v>43</v>
      </c>
    </row>
    <row r="450" spans="1:19" ht="11.1" customHeight="1" x14ac:dyDescent="0.25">
      <c r="A450" s="59"/>
      <c r="B450" s="229"/>
      <c r="C450" s="230"/>
      <c r="D450" s="56" t="s">
        <v>44</v>
      </c>
      <c r="E450" s="62" t="s">
        <v>200</v>
      </c>
      <c r="F450" s="62" t="s">
        <v>200</v>
      </c>
      <c r="G450" s="62" t="s">
        <v>200</v>
      </c>
      <c r="H450" s="62" t="s">
        <v>200</v>
      </c>
      <c r="I450" s="62" t="s">
        <v>200</v>
      </c>
      <c r="J450" s="63" t="s">
        <v>121</v>
      </c>
      <c r="K450" s="62" t="s">
        <v>121</v>
      </c>
      <c r="L450" s="62" t="s">
        <v>121</v>
      </c>
      <c r="M450" s="62" t="s">
        <v>121</v>
      </c>
      <c r="N450" s="62" t="s">
        <v>121</v>
      </c>
      <c r="O450" s="62" t="s">
        <v>144</v>
      </c>
      <c r="P450" s="62" t="s">
        <v>121</v>
      </c>
      <c r="Q450" s="64"/>
      <c r="R450" s="60">
        <f>AVERAGE(E449:J449)</f>
        <v>25.833333333333332</v>
      </c>
      <c r="S450" s="61" t="s">
        <v>46</v>
      </c>
    </row>
    <row r="451" spans="1:19" s="179" customFormat="1" ht="11.1" customHeight="1" x14ac:dyDescent="0.25">
      <c r="A451" s="59"/>
      <c r="B451" s="15"/>
      <c r="C451" s="15"/>
      <c r="D451" s="15"/>
      <c r="E451" s="15"/>
      <c r="F451" s="15"/>
      <c r="G451" s="161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s="179" customFormat="1" ht="11.1" customHeight="1" x14ac:dyDescent="0.25">
      <c r="A452" s="59"/>
      <c r="B452" s="231" t="s">
        <v>408</v>
      </c>
      <c r="C452" s="231"/>
      <c r="D452" s="56" t="s">
        <v>28</v>
      </c>
      <c r="E452" s="57" t="s">
        <v>411</v>
      </c>
      <c r="F452" s="57" t="s">
        <v>412</v>
      </c>
      <c r="G452" s="57" t="s">
        <v>413</v>
      </c>
      <c r="H452" s="57" t="s">
        <v>414</v>
      </c>
      <c r="I452" s="57" t="s">
        <v>415</v>
      </c>
      <c r="J452" s="57" t="s">
        <v>416</v>
      </c>
      <c r="K452" s="57" t="s">
        <v>417</v>
      </c>
      <c r="L452" s="57" t="s">
        <v>418</v>
      </c>
      <c r="M452" s="57" t="s">
        <v>419</v>
      </c>
      <c r="N452" s="57" t="s">
        <v>420</v>
      </c>
      <c r="O452" s="57" t="s">
        <v>421</v>
      </c>
      <c r="P452" s="57" t="s">
        <v>422</v>
      </c>
      <c r="Q452" s="15"/>
      <c r="R452" s="150" t="s">
        <v>41</v>
      </c>
      <c r="S452" s="58"/>
    </row>
    <row r="453" spans="1:19" s="179" customFormat="1" ht="11.1" customHeight="1" x14ac:dyDescent="0.25">
      <c r="A453" s="59"/>
      <c r="B453" s="231"/>
      <c r="C453" s="231"/>
      <c r="D453" s="56" t="s">
        <v>42</v>
      </c>
      <c r="E453" s="60">
        <v>50</v>
      </c>
      <c r="F453" s="60"/>
      <c r="G453" s="60">
        <v>50</v>
      </c>
      <c r="H453" s="60">
        <v>50</v>
      </c>
      <c r="I453" s="60">
        <v>50</v>
      </c>
      <c r="J453" s="60">
        <v>40</v>
      </c>
      <c r="K453" s="60">
        <v>45</v>
      </c>
      <c r="L453" s="60">
        <v>25</v>
      </c>
      <c r="M453" s="60">
        <v>20</v>
      </c>
      <c r="N453" s="60">
        <v>25</v>
      </c>
      <c r="O453" s="60">
        <v>40</v>
      </c>
      <c r="P453" s="60">
        <v>40</v>
      </c>
      <c r="Q453" s="15"/>
      <c r="R453" s="60">
        <f>AVERAGE(E453:P453)</f>
        <v>39.545454545454547</v>
      </c>
      <c r="S453" s="61" t="s">
        <v>43</v>
      </c>
    </row>
    <row r="454" spans="1:19" s="179" customFormat="1" ht="10.5" customHeight="1" x14ac:dyDescent="0.25">
      <c r="A454" s="59"/>
      <c r="B454" s="231"/>
      <c r="C454" s="231"/>
      <c r="D454" s="56" t="s">
        <v>44</v>
      </c>
      <c r="E454" s="62" t="s">
        <v>121</v>
      </c>
      <c r="F454" s="62" t="s">
        <v>45</v>
      </c>
      <c r="G454" s="62" t="s">
        <v>431</v>
      </c>
      <c r="H454" s="62" t="s">
        <v>83</v>
      </c>
      <c r="I454" s="62" t="s">
        <v>83</v>
      </c>
      <c r="J454" s="63" t="s">
        <v>83</v>
      </c>
      <c r="K454" s="62" t="s">
        <v>144</v>
      </c>
      <c r="L454" s="62" t="s">
        <v>121</v>
      </c>
      <c r="M454" s="62" t="s">
        <v>121</v>
      </c>
      <c r="N454" s="62" t="s">
        <v>121</v>
      </c>
      <c r="O454" s="62" t="s">
        <v>121</v>
      </c>
      <c r="P454" s="62" t="s">
        <v>428</v>
      </c>
      <c r="Q454" s="64"/>
      <c r="R454" s="60">
        <f>AVERAGE(E453:J453)</f>
        <v>48</v>
      </c>
      <c r="S454" s="61" t="s">
        <v>46</v>
      </c>
    </row>
    <row r="455" spans="1:19" s="185" customFormat="1" ht="10.5" customHeight="1" x14ac:dyDescent="0.25">
      <c r="A455" s="59"/>
      <c r="B455" s="184"/>
      <c r="C455" s="184"/>
      <c r="D455" s="59"/>
      <c r="E455" s="82"/>
      <c r="F455" s="82"/>
      <c r="G455" s="82"/>
      <c r="H455" s="82"/>
      <c r="I455" s="82"/>
      <c r="J455" s="83"/>
      <c r="K455" s="82"/>
      <c r="L455" s="82"/>
      <c r="M455" s="82"/>
      <c r="N455" s="82"/>
      <c r="O455" s="82"/>
      <c r="P455" s="82"/>
      <c r="Q455" s="81"/>
      <c r="R455" s="65"/>
      <c r="S455" s="85"/>
    </row>
    <row r="456" spans="1:19" s="183" customFormat="1" ht="10.5" customHeight="1" x14ac:dyDescent="0.25">
      <c r="A456" s="59"/>
      <c r="B456" s="231" t="s">
        <v>446</v>
      </c>
      <c r="C456" s="231"/>
      <c r="D456" s="56" t="s">
        <v>28</v>
      </c>
      <c r="E456" s="57" t="s">
        <v>434</v>
      </c>
      <c r="F456" s="57" t="s">
        <v>435</v>
      </c>
      <c r="G456" s="57" t="s">
        <v>436</v>
      </c>
      <c r="H456" s="57" t="s">
        <v>437</v>
      </c>
      <c r="I456" s="57" t="s">
        <v>438</v>
      </c>
      <c r="J456" s="57" t="s">
        <v>439</v>
      </c>
      <c r="K456" s="57" t="s">
        <v>440</v>
      </c>
      <c r="L456" s="57" t="s">
        <v>441</v>
      </c>
      <c r="M456" s="57" t="s">
        <v>442</v>
      </c>
      <c r="N456" s="57" t="s">
        <v>443</v>
      </c>
      <c r="O456" s="57" t="s">
        <v>444</v>
      </c>
      <c r="P456" s="57" t="s">
        <v>445</v>
      </c>
      <c r="Q456" s="15"/>
      <c r="R456" s="150" t="s">
        <v>41</v>
      </c>
      <c r="S456" s="58"/>
    </row>
    <row r="457" spans="1:19" s="183" customFormat="1" ht="10.5" customHeight="1" x14ac:dyDescent="0.25">
      <c r="A457" s="59"/>
      <c r="B457" s="231"/>
      <c r="C457" s="231"/>
      <c r="D457" s="56" t="s">
        <v>42</v>
      </c>
      <c r="E457" s="60"/>
      <c r="F457" s="60">
        <v>35</v>
      </c>
      <c r="G457" s="60">
        <v>35</v>
      </c>
      <c r="H457" s="60">
        <v>40</v>
      </c>
      <c r="I457" s="60">
        <v>40</v>
      </c>
      <c r="J457" s="60">
        <v>10</v>
      </c>
      <c r="K457" s="60">
        <v>45</v>
      </c>
      <c r="L457" s="60">
        <v>30</v>
      </c>
      <c r="M457" s="60">
        <v>15</v>
      </c>
      <c r="N457" s="60">
        <v>20</v>
      </c>
      <c r="O457" s="60">
        <v>30</v>
      </c>
      <c r="P457" s="60">
        <v>40</v>
      </c>
      <c r="Q457" s="15"/>
      <c r="R457" s="60">
        <f>AVERAGE(E457:P457)</f>
        <v>30.90909090909091</v>
      </c>
      <c r="S457" s="61" t="s">
        <v>43</v>
      </c>
    </row>
    <row r="458" spans="1:19" s="183" customFormat="1" ht="10.5" customHeight="1" x14ac:dyDescent="0.25">
      <c r="A458" s="59"/>
      <c r="B458" s="231"/>
      <c r="C458" s="231"/>
      <c r="D458" s="56" t="s">
        <v>44</v>
      </c>
      <c r="E458" s="62" t="s">
        <v>45</v>
      </c>
      <c r="F458" s="62" t="s">
        <v>83</v>
      </c>
      <c r="G458" s="62" t="s">
        <v>144</v>
      </c>
      <c r="H458" s="62" t="s">
        <v>144</v>
      </c>
      <c r="I458" s="62" t="s">
        <v>121</v>
      </c>
      <c r="J458" s="63" t="s">
        <v>121</v>
      </c>
      <c r="K458" s="62" t="s">
        <v>121</v>
      </c>
      <c r="L458" s="62" t="s">
        <v>144</v>
      </c>
      <c r="M458" s="62" t="s">
        <v>463</v>
      </c>
      <c r="N458" s="62" t="s">
        <v>262</v>
      </c>
      <c r="O458" s="62" t="s">
        <v>83</v>
      </c>
      <c r="P458" s="62" t="s">
        <v>262</v>
      </c>
      <c r="Q458" s="64"/>
      <c r="R458" s="60">
        <f>AVERAGE(E457:J457)</f>
        <v>32</v>
      </c>
      <c r="S458" s="61" t="s">
        <v>46</v>
      </c>
    </row>
    <row r="459" spans="1:19" s="185" customFormat="1" ht="10.5" customHeight="1" x14ac:dyDescent="0.25">
      <c r="A459" s="59"/>
      <c r="B459" s="189"/>
      <c r="C459" s="189"/>
      <c r="D459" s="59"/>
      <c r="E459" s="82"/>
      <c r="F459" s="82"/>
      <c r="G459" s="82"/>
      <c r="H459" s="82"/>
      <c r="I459" s="82"/>
      <c r="J459" s="83"/>
      <c r="K459" s="82"/>
      <c r="L459" s="82"/>
      <c r="M459" s="82"/>
      <c r="N459" s="82"/>
      <c r="O459" s="82"/>
      <c r="P459" s="82"/>
      <c r="Q459" s="81"/>
      <c r="R459" s="65"/>
      <c r="S459" s="85"/>
    </row>
    <row r="460" spans="1:19" s="188" customFormat="1" ht="10.5" customHeight="1" x14ac:dyDescent="0.25">
      <c r="A460" s="59"/>
      <c r="B460" s="231" t="s">
        <v>465</v>
      </c>
      <c r="C460" s="231"/>
      <c r="D460" s="56" t="s">
        <v>28</v>
      </c>
      <c r="E460" s="57" t="s">
        <v>466</v>
      </c>
      <c r="F460" s="57" t="s">
        <v>467</v>
      </c>
      <c r="G460" s="57" t="s">
        <v>468</v>
      </c>
      <c r="H460" s="57" t="s">
        <v>469</v>
      </c>
      <c r="I460" s="57" t="s">
        <v>470</v>
      </c>
      <c r="J460" s="57" t="s">
        <v>471</v>
      </c>
      <c r="K460" s="57" t="s">
        <v>472</v>
      </c>
      <c r="L460" s="57" t="s">
        <v>473</v>
      </c>
      <c r="M460" s="57" t="s">
        <v>474</v>
      </c>
      <c r="N460" s="57" t="s">
        <v>475</v>
      </c>
      <c r="O460" s="57" t="s">
        <v>476</v>
      </c>
      <c r="P460" s="57" t="s">
        <v>477</v>
      </c>
      <c r="Q460" s="15"/>
      <c r="R460" s="150" t="s">
        <v>41</v>
      </c>
      <c r="S460" s="58"/>
    </row>
    <row r="461" spans="1:19" s="188" customFormat="1" ht="10.5" customHeight="1" x14ac:dyDescent="0.25">
      <c r="A461" s="59"/>
      <c r="B461" s="231"/>
      <c r="C461" s="231"/>
      <c r="D461" s="56" t="s">
        <v>42</v>
      </c>
      <c r="E461" s="60"/>
      <c r="F461" s="60">
        <v>30</v>
      </c>
      <c r="G461" s="60">
        <v>20</v>
      </c>
      <c r="H461" s="60">
        <v>20</v>
      </c>
      <c r="I461" s="60">
        <v>35</v>
      </c>
      <c r="J461" s="60">
        <v>20</v>
      </c>
      <c r="K461" s="60">
        <v>50</v>
      </c>
      <c r="L461" s="60">
        <v>50</v>
      </c>
      <c r="M461" s="60">
        <v>30</v>
      </c>
      <c r="N461" s="60">
        <v>40</v>
      </c>
      <c r="O461" s="60">
        <v>50</v>
      </c>
      <c r="P461" s="60">
        <v>50</v>
      </c>
      <c r="Q461" s="15"/>
      <c r="R461" s="60">
        <f>AVERAGE(E461:P461)</f>
        <v>35.909090909090907</v>
      </c>
      <c r="S461" s="61" t="s">
        <v>43</v>
      </c>
    </row>
    <row r="462" spans="1:19" s="188" customFormat="1" ht="10.5" customHeight="1" x14ac:dyDescent="0.25">
      <c r="A462" s="59"/>
      <c r="B462" s="231"/>
      <c r="C462" s="231"/>
      <c r="D462" s="56" t="s">
        <v>44</v>
      </c>
      <c r="E462" s="62" t="s">
        <v>45</v>
      </c>
      <c r="F462" s="62" t="s">
        <v>200</v>
      </c>
      <c r="G462" s="62" t="s">
        <v>83</v>
      </c>
      <c r="H462" s="62" t="s">
        <v>121</v>
      </c>
      <c r="I462" s="62" t="s">
        <v>293</v>
      </c>
      <c r="J462" s="63" t="s">
        <v>478</v>
      </c>
      <c r="K462" s="62" t="s">
        <v>83</v>
      </c>
      <c r="L462" s="62" t="s">
        <v>293</v>
      </c>
      <c r="M462" s="62" t="s">
        <v>457</v>
      </c>
      <c r="N462" s="62" t="s">
        <v>289</v>
      </c>
      <c r="O462" s="62" t="s">
        <v>293</v>
      </c>
      <c r="P462" s="62" t="s">
        <v>457</v>
      </c>
      <c r="Q462" s="64"/>
      <c r="R462" s="60">
        <f>AVERAGE(E461:J461)</f>
        <v>25</v>
      </c>
      <c r="S462" s="61" t="s">
        <v>46</v>
      </c>
    </row>
    <row r="463" spans="1:19" s="185" customFormat="1" ht="11.1" customHeight="1" x14ac:dyDescent="0.25">
      <c r="A463" s="59"/>
      <c r="B463" s="184"/>
      <c r="C463" s="184"/>
      <c r="D463" s="59"/>
      <c r="E463" s="82"/>
      <c r="F463" s="82"/>
      <c r="G463" s="82"/>
      <c r="H463" s="82"/>
      <c r="I463" s="82"/>
      <c r="J463" s="83"/>
      <c r="K463" s="82"/>
      <c r="L463" s="82"/>
      <c r="M463" s="82"/>
      <c r="N463" s="82"/>
      <c r="O463" s="82"/>
      <c r="P463" s="82"/>
      <c r="Q463" s="81"/>
      <c r="R463" s="65"/>
      <c r="S463" s="85"/>
    </row>
    <row r="465" spans="1:19" ht="20.100000000000001" customHeight="1" x14ac:dyDescent="0.25">
      <c r="A465" s="164" t="s">
        <v>398</v>
      </c>
      <c r="B465" s="10"/>
      <c r="C465" s="10"/>
      <c r="D465" s="10"/>
      <c r="E465" s="10"/>
      <c r="F465" s="10"/>
      <c r="G465" s="159"/>
      <c r="H465" s="8"/>
      <c r="I465" s="8"/>
      <c r="J465" s="8"/>
      <c r="K465" s="8"/>
      <c r="L465" s="7"/>
      <c r="M465" s="7"/>
      <c r="N465" s="8"/>
      <c r="O465" s="8"/>
      <c r="P465" s="8"/>
      <c r="Q465" s="8"/>
      <c r="R465" s="8"/>
      <c r="S465" s="8"/>
    </row>
    <row r="466" spans="1:19" ht="15" customHeight="1" x14ac:dyDescent="0.25">
      <c r="A466" s="215" t="s">
        <v>351</v>
      </c>
      <c r="B466" s="215"/>
      <c r="C466" s="10"/>
      <c r="D466" s="14" t="s">
        <v>26</v>
      </c>
      <c r="E466" s="10"/>
      <c r="F466" s="10"/>
      <c r="G466" s="159"/>
      <c r="H466" s="8"/>
      <c r="I466" s="8"/>
      <c r="J466" s="8"/>
      <c r="K466" s="8"/>
      <c r="L466" s="7"/>
      <c r="M466" s="7"/>
      <c r="N466" s="8"/>
      <c r="O466" s="8"/>
      <c r="P466" s="8"/>
      <c r="Q466" s="8"/>
      <c r="R466" s="8"/>
      <c r="S466" s="149"/>
    </row>
    <row r="467" spans="1:19" ht="11.1" customHeight="1" x14ac:dyDescent="0.25">
      <c r="A467" s="2"/>
      <c r="B467" s="3"/>
      <c r="C467" s="2"/>
      <c r="D467" s="1"/>
      <c r="E467" s="1"/>
      <c r="F467" s="1"/>
      <c r="G467" s="160"/>
      <c r="H467" s="1"/>
      <c r="I467" s="1"/>
      <c r="J467" s="1"/>
      <c r="K467" s="1"/>
      <c r="L467" s="7"/>
      <c r="M467" s="7"/>
      <c r="N467" s="1"/>
      <c r="O467" s="1"/>
      <c r="P467" s="1"/>
      <c r="Q467" s="1"/>
      <c r="R467" s="1"/>
      <c r="S467" s="4"/>
    </row>
    <row r="468" spans="1:19" ht="11.1" customHeight="1" x14ac:dyDescent="0.25">
      <c r="A468" s="55"/>
      <c r="B468" s="225" t="s">
        <v>116</v>
      </c>
      <c r="C468" s="226"/>
      <c r="D468" s="56" t="s">
        <v>28</v>
      </c>
      <c r="E468" s="57" t="s">
        <v>29</v>
      </c>
      <c r="F468" s="57" t="s">
        <v>30</v>
      </c>
      <c r="G468" s="57" t="s">
        <v>31</v>
      </c>
      <c r="H468" s="57" t="s">
        <v>32</v>
      </c>
      <c r="I468" s="57" t="s">
        <v>33</v>
      </c>
      <c r="J468" s="57" t="s">
        <v>34</v>
      </c>
      <c r="K468" s="57" t="s">
        <v>35</v>
      </c>
      <c r="L468" s="57" t="s">
        <v>36</v>
      </c>
      <c r="M468" s="57" t="s">
        <v>37</v>
      </c>
      <c r="N468" s="57" t="s">
        <v>38</v>
      </c>
      <c r="O468" s="57" t="s">
        <v>39</v>
      </c>
      <c r="P468" s="57" t="s">
        <v>40</v>
      </c>
      <c r="Q468" s="15"/>
      <c r="R468" s="57" t="s">
        <v>41</v>
      </c>
      <c r="S468" s="58"/>
    </row>
    <row r="469" spans="1:19" ht="11.1" customHeight="1" x14ac:dyDescent="0.25">
      <c r="A469" s="59"/>
      <c r="B469" s="227"/>
      <c r="C469" s="228"/>
      <c r="D469" s="56" t="s">
        <v>42</v>
      </c>
      <c r="E469" s="60"/>
      <c r="F469" s="60"/>
      <c r="G469" s="60"/>
      <c r="H469" s="60"/>
      <c r="I469" s="60"/>
      <c r="J469" s="60">
        <v>85</v>
      </c>
      <c r="K469" s="60">
        <v>30</v>
      </c>
      <c r="L469" s="60">
        <v>30</v>
      </c>
      <c r="M469" s="60">
        <v>40</v>
      </c>
      <c r="N469" s="60">
        <v>20</v>
      </c>
      <c r="O469" s="60">
        <v>30</v>
      </c>
      <c r="P469" s="60"/>
      <c r="Q469" s="15"/>
      <c r="R469" s="60">
        <f>AVERAGE(E469:P469)</f>
        <v>39.166666666666664</v>
      </c>
      <c r="S469" s="61" t="s">
        <v>43</v>
      </c>
    </row>
    <row r="470" spans="1:19" ht="11.1" customHeight="1" x14ac:dyDescent="0.25">
      <c r="A470" s="59"/>
      <c r="B470" s="229"/>
      <c r="C470" s="230"/>
      <c r="D470" s="56" t="s">
        <v>44</v>
      </c>
      <c r="E470" s="62"/>
      <c r="F470" s="62"/>
      <c r="G470" s="62"/>
      <c r="H470" s="62"/>
      <c r="I470" s="62"/>
      <c r="J470" s="63"/>
      <c r="K470" s="63"/>
      <c r="L470" s="63"/>
      <c r="M470" s="63"/>
      <c r="N470" s="63"/>
      <c r="O470" s="63"/>
      <c r="P470" s="63" t="s">
        <v>45</v>
      </c>
      <c r="Q470" s="64"/>
      <c r="R470" s="60">
        <f>AVERAGE(E469:J469)</f>
        <v>85</v>
      </c>
      <c r="S470" s="61" t="s">
        <v>46</v>
      </c>
    </row>
    <row r="471" spans="1:19" ht="11.1" customHeight="1" x14ac:dyDescent="0.25">
      <c r="A471" s="59"/>
      <c r="B471" s="59"/>
      <c r="C471" s="59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15"/>
      <c r="P471" s="15"/>
      <c r="Q471" s="15"/>
      <c r="R471" s="15"/>
      <c r="S471" s="54"/>
    </row>
    <row r="472" spans="1:19" ht="11.1" customHeight="1" x14ac:dyDescent="0.25">
      <c r="A472" s="55"/>
      <c r="B472" s="225" t="s">
        <v>117</v>
      </c>
      <c r="C472" s="226"/>
      <c r="D472" s="56" t="s">
        <v>28</v>
      </c>
      <c r="E472" s="57" t="s">
        <v>47</v>
      </c>
      <c r="F472" s="57" t="s">
        <v>48</v>
      </c>
      <c r="G472" s="57" t="s">
        <v>49</v>
      </c>
      <c r="H472" s="57" t="s">
        <v>50</v>
      </c>
      <c r="I472" s="57" t="s">
        <v>51</v>
      </c>
      <c r="J472" s="57" t="s">
        <v>52</v>
      </c>
      <c r="K472" s="57" t="s">
        <v>53</v>
      </c>
      <c r="L472" s="57" t="s">
        <v>54</v>
      </c>
      <c r="M472" s="57" t="s">
        <v>55</v>
      </c>
      <c r="N472" s="57" t="s">
        <v>56</v>
      </c>
      <c r="O472" s="57" t="s">
        <v>57</v>
      </c>
      <c r="P472" s="57" t="s">
        <v>58</v>
      </c>
      <c r="Q472" s="15"/>
      <c r="R472" s="57" t="s">
        <v>41</v>
      </c>
      <c r="S472" s="58"/>
    </row>
    <row r="473" spans="1:19" ht="11.1" customHeight="1" x14ac:dyDescent="0.25">
      <c r="A473" s="59"/>
      <c r="B473" s="227"/>
      <c r="C473" s="228"/>
      <c r="D473" s="56" t="s">
        <v>42</v>
      </c>
      <c r="E473" s="60"/>
      <c r="F473" s="60"/>
      <c r="G473" s="60">
        <v>40</v>
      </c>
      <c r="H473" s="60">
        <v>20</v>
      </c>
      <c r="I473" s="60">
        <v>70</v>
      </c>
      <c r="J473" s="60">
        <v>20</v>
      </c>
      <c r="K473" s="60">
        <v>20</v>
      </c>
      <c r="L473" s="60">
        <v>40</v>
      </c>
      <c r="M473" s="60">
        <v>30</v>
      </c>
      <c r="N473" s="60"/>
      <c r="O473" s="60">
        <v>70</v>
      </c>
      <c r="P473" s="60"/>
      <c r="Q473" s="15"/>
      <c r="R473" s="60">
        <f>AVERAGE(E473:P473)</f>
        <v>38.75</v>
      </c>
      <c r="S473" s="61" t="s">
        <v>43</v>
      </c>
    </row>
    <row r="474" spans="1:19" ht="11.1" customHeight="1" x14ac:dyDescent="0.25">
      <c r="A474" s="59"/>
      <c r="B474" s="229"/>
      <c r="C474" s="230"/>
      <c r="D474" s="56" t="s">
        <v>44</v>
      </c>
      <c r="E474" s="62" t="s">
        <v>45</v>
      </c>
      <c r="F474" s="62" t="s">
        <v>45</v>
      </c>
      <c r="G474" s="62"/>
      <c r="H474" s="62"/>
      <c r="I474" s="62"/>
      <c r="J474" s="63"/>
      <c r="K474" s="63"/>
      <c r="L474" s="63"/>
      <c r="M474" s="63"/>
      <c r="N474" s="63" t="s">
        <v>59</v>
      </c>
      <c r="O474" s="63"/>
      <c r="P474" s="63" t="s">
        <v>45</v>
      </c>
      <c r="Q474" s="64"/>
      <c r="R474" s="60">
        <f>AVERAGE(E473:J473)</f>
        <v>37.5</v>
      </c>
      <c r="S474" s="61" t="s">
        <v>46</v>
      </c>
    </row>
    <row r="475" spans="1:19" ht="11.1" customHeight="1" x14ac:dyDescent="0.25">
      <c r="A475" s="59"/>
      <c r="B475" s="52"/>
      <c r="C475" s="15"/>
      <c r="D475" s="66"/>
      <c r="E475" s="66"/>
      <c r="F475" s="66"/>
      <c r="G475" s="61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54"/>
    </row>
    <row r="476" spans="1:19" ht="11.1" customHeight="1" x14ac:dyDescent="0.25">
      <c r="A476" s="55"/>
      <c r="B476" s="225" t="s">
        <v>118</v>
      </c>
      <c r="C476" s="226"/>
      <c r="D476" s="56" t="s">
        <v>28</v>
      </c>
      <c r="E476" s="57" t="s">
        <v>60</v>
      </c>
      <c r="F476" s="57" t="s">
        <v>61</v>
      </c>
      <c r="G476" s="57" t="s">
        <v>62</v>
      </c>
      <c r="H476" s="57" t="s">
        <v>63</v>
      </c>
      <c r="I476" s="57" t="s">
        <v>64</v>
      </c>
      <c r="J476" s="57" t="s">
        <v>65</v>
      </c>
      <c r="K476" s="57" t="s">
        <v>66</v>
      </c>
      <c r="L476" s="57" t="s">
        <v>67</v>
      </c>
      <c r="M476" s="57" t="s">
        <v>68</v>
      </c>
      <c r="N476" s="57" t="s">
        <v>56</v>
      </c>
      <c r="O476" s="57" t="s">
        <v>69</v>
      </c>
      <c r="P476" s="57" t="s">
        <v>70</v>
      </c>
      <c r="Q476" s="15"/>
      <c r="R476" s="57" t="s">
        <v>41</v>
      </c>
      <c r="S476" s="58"/>
    </row>
    <row r="477" spans="1:19" ht="11.1" customHeight="1" x14ac:dyDescent="0.25">
      <c r="A477" s="59"/>
      <c r="B477" s="227"/>
      <c r="C477" s="228"/>
      <c r="D477" s="56" t="s">
        <v>42</v>
      </c>
      <c r="E477" s="60"/>
      <c r="F477" s="60"/>
      <c r="G477" s="60">
        <v>40</v>
      </c>
      <c r="H477" s="60">
        <v>20</v>
      </c>
      <c r="I477" s="60">
        <v>30</v>
      </c>
      <c r="J477" s="60"/>
      <c r="K477" s="60">
        <v>30</v>
      </c>
      <c r="L477" s="60">
        <v>50</v>
      </c>
      <c r="M477" s="60">
        <v>70</v>
      </c>
      <c r="N477" s="60"/>
      <c r="O477" s="60">
        <v>40</v>
      </c>
      <c r="P477" s="60"/>
      <c r="Q477" s="15"/>
      <c r="R477" s="60">
        <f>AVERAGE(E477:P477)</f>
        <v>40</v>
      </c>
      <c r="S477" s="61" t="s">
        <v>43</v>
      </c>
    </row>
    <row r="478" spans="1:19" ht="11.1" customHeight="1" x14ac:dyDescent="0.25">
      <c r="A478" s="59"/>
      <c r="B478" s="229"/>
      <c r="C478" s="230"/>
      <c r="D478" s="56" t="s">
        <v>44</v>
      </c>
      <c r="E478" s="62" t="s">
        <v>45</v>
      </c>
      <c r="F478" s="62" t="s">
        <v>45</v>
      </c>
      <c r="G478" s="62"/>
      <c r="H478" s="62"/>
      <c r="I478" s="62"/>
      <c r="J478" s="63"/>
      <c r="K478" s="63"/>
      <c r="L478" s="63"/>
      <c r="M478" s="63"/>
      <c r="N478" s="63" t="s">
        <v>59</v>
      </c>
      <c r="O478" s="63"/>
      <c r="P478" s="63" t="s">
        <v>45</v>
      </c>
      <c r="Q478" s="64"/>
      <c r="R478" s="60">
        <f>AVERAGE(E477:J477)</f>
        <v>30</v>
      </c>
      <c r="S478" s="61" t="s">
        <v>46</v>
      </c>
    </row>
    <row r="479" spans="1:19" ht="11.1" customHeight="1" x14ac:dyDescent="0.25">
      <c r="A479" s="59"/>
      <c r="B479" s="55"/>
      <c r="C479" s="59"/>
      <c r="D479" s="59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59"/>
      <c r="R479" s="59"/>
      <c r="S479" s="59"/>
    </row>
    <row r="480" spans="1:19" ht="11.1" customHeight="1" x14ac:dyDescent="0.25">
      <c r="A480" s="55"/>
      <c r="B480" s="225" t="s">
        <v>119</v>
      </c>
      <c r="C480" s="226"/>
      <c r="D480" s="56" t="s">
        <v>28</v>
      </c>
      <c r="E480" s="57" t="s">
        <v>71</v>
      </c>
      <c r="F480" s="57" t="s">
        <v>72</v>
      </c>
      <c r="G480" s="57" t="s">
        <v>73</v>
      </c>
      <c r="H480" s="57" t="s">
        <v>74</v>
      </c>
      <c r="I480" s="57" t="s">
        <v>75</v>
      </c>
      <c r="J480" s="57" t="s">
        <v>76</v>
      </c>
      <c r="K480" s="57" t="s">
        <v>77</v>
      </c>
      <c r="L480" s="57" t="s">
        <v>78</v>
      </c>
      <c r="M480" s="57" t="s">
        <v>79</v>
      </c>
      <c r="N480" s="57" t="s">
        <v>80</v>
      </c>
      <c r="O480" s="57" t="s">
        <v>81</v>
      </c>
      <c r="P480" s="57" t="s">
        <v>82</v>
      </c>
      <c r="Q480" s="15"/>
      <c r="R480" s="57" t="s">
        <v>41</v>
      </c>
      <c r="S480" s="58"/>
    </row>
    <row r="481" spans="1:19" ht="11.1" customHeight="1" x14ac:dyDescent="0.25">
      <c r="A481" s="59"/>
      <c r="B481" s="227"/>
      <c r="C481" s="228"/>
      <c r="D481" s="56" t="s">
        <v>42</v>
      </c>
      <c r="E481" s="60"/>
      <c r="F481" s="60"/>
      <c r="G481" s="60">
        <v>40</v>
      </c>
      <c r="H481" s="60">
        <v>30</v>
      </c>
      <c r="I481" s="60">
        <v>40</v>
      </c>
      <c r="J481" s="60">
        <v>30</v>
      </c>
      <c r="K481" s="60">
        <v>20</v>
      </c>
      <c r="L481" s="60">
        <v>10</v>
      </c>
      <c r="M481" s="60">
        <v>60</v>
      </c>
      <c r="N481" s="60"/>
      <c r="O481" s="60">
        <v>90</v>
      </c>
      <c r="P481" s="60"/>
      <c r="Q481" s="15"/>
      <c r="R481" s="60">
        <f>AVERAGE(E481:P481)</f>
        <v>40</v>
      </c>
      <c r="S481" s="61" t="s">
        <v>43</v>
      </c>
    </row>
    <row r="482" spans="1:19" ht="11.1" customHeight="1" x14ac:dyDescent="0.25">
      <c r="A482" s="59"/>
      <c r="B482" s="229"/>
      <c r="C482" s="230"/>
      <c r="D482" s="56" t="s">
        <v>44</v>
      </c>
      <c r="E482" s="62" t="s">
        <v>45</v>
      </c>
      <c r="F482" s="62" t="s">
        <v>45</v>
      </c>
      <c r="G482" s="62"/>
      <c r="H482" s="62"/>
      <c r="I482" s="62"/>
      <c r="J482" s="63" t="s">
        <v>83</v>
      </c>
      <c r="K482" s="63" t="s">
        <v>200</v>
      </c>
      <c r="L482" s="63" t="s">
        <v>200</v>
      </c>
      <c r="M482" s="63" t="s">
        <v>83</v>
      </c>
      <c r="N482" s="63" t="s">
        <v>59</v>
      </c>
      <c r="O482" s="63" t="s">
        <v>83</v>
      </c>
      <c r="P482" s="63"/>
      <c r="Q482" s="64"/>
      <c r="R482" s="60">
        <f>AVERAGE(E481:J481)</f>
        <v>35</v>
      </c>
      <c r="S482" s="61" t="s">
        <v>46</v>
      </c>
    </row>
    <row r="483" spans="1:19" ht="11.1" customHeight="1" x14ac:dyDescent="0.25">
      <c r="A483" s="59"/>
      <c r="B483" s="55"/>
      <c r="C483" s="59"/>
      <c r="D483" s="59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59"/>
      <c r="R483" s="59"/>
      <c r="S483" s="59"/>
    </row>
    <row r="484" spans="1:19" ht="11.1" customHeight="1" x14ac:dyDescent="0.25">
      <c r="A484" s="55"/>
      <c r="B484" s="225" t="s">
        <v>122</v>
      </c>
      <c r="C484" s="226"/>
      <c r="D484" s="56" t="s">
        <v>28</v>
      </c>
      <c r="E484" s="57" t="s">
        <v>85</v>
      </c>
      <c r="F484" s="57" t="s">
        <v>86</v>
      </c>
      <c r="G484" s="57" t="s">
        <v>87</v>
      </c>
      <c r="H484" s="57" t="s">
        <v>88</v>
      </c>
      <c r="I484" s="57" t="s">
        <v>89</v>
      </c>
      <c r="J484" s="57" t="s">
        <v>90</v>
      </c>
      <c r="K484" s="57" t="s">
        <v>91</v>
      </c>
      <c r="L484" s="57" t="s">
        <v>92</v>
      </c>
      <c r="M484" s="57" t="s">
        <v>93</v>
      </c>
      <c r="N484" s="57" t="s">
        <v>94</v>
      </c>
      <c r="O484" s="57" t="s">
        <v>95</v>
      </c>
      <c r="P484" s="57" t="s">
        <v>96</v>
      </c>
      <c r="Q484" s="15"/>
      <c r="R484" s="57" t="s">
        <v>41</v>
      </c>
      <c r="S484" s="58"/>
    </row>
    <row r="485" spans="1:19" ht="11.1" customHeight="1" x14ac:dyDescent="0.25">
      <c r="A485" s="59"/>
      <c r="B485" s="227"/>
      <c r="C485" s="228"/>
      <c r="D485" s="56" t="s">
        <v>42</v>
      </c>
      <c r="E485" s="60">
        <v>70</v>
      </c>
      <c r="F485" s="60"/>
      <c r="G485" s="60">
        <v>40</v>
      </c>
      <c r="H485" s="60">
        <v>30</v>
      </c>
      <c r="I485" s="60">
        <v>70</v>
      </c>
      <c r="J485" s="60">
        <v>20</v>
      </c>
      <c r="K485" s="60" t="s">
        <v>16</v>
      </c>
      <c r="L485" s="60">
        <v>50</v>
      </c>
      <c r="M485" s="60">
        <v>30</v>
      </c>
      <c r="N485" s="60"/>
      <c r="O485" s="60">
        <v>50</v>
      </c>
      <c r="P485" s="60"/>
      <c r="Q485" s="15"/>
      <c r="R485" s="60">
        <f>AVERAGE(E485:P485)</f>
        <v>45</v>
      </c>
      <c r="S485" s="61" t="s">
        <v>43</v>
      </c>
    </row>
    <row r="486" spans="1:19" ht="11.1" customHeight="1" x14ac:dyDescent="0.25">
      <c r="A486" s="59"/>
      <c r="B486" s="229"/>
      <c r="C486" s="230"/>
      <c r="D486" s="56" t="s">
        <v>44</v>
      </c>
      <c r="E486" s="62" t="s">
        <v>83</v>
      </c>
      <c r="F486" s="62" t="s">
        <v>45</v>
      </c>
      <c r="G486" s="62" t="s">
        <v>98</v>
      </c>
      <c r="H486" s="62" t="s">
        <v>98</v>
      </c>
      <c r="I486" s="62" t="s">
        <v>83</v>
      </c>
      <c r="J486" s="63" t="s">
        <v>98</v>
      </c>
      <c r="K486" s="63" t="s">
        <v>16</v>
      </c>
      <c r="L486" s="63" t="s">
        <v>98</v>
      </c>
      <c r="M486" s="63" t="s">
        <v>98</v>
      </c>
      <c r="N486" s="63" t="s">
        <v>59</v>
      </c>
      <c r="O486" s="63" t="s">
        <v>98</v>
      </c>
      <c r="P486" s="63" t="s">
        <v>45</v>
      </c>
      <c r="Q486" s="64"/>
      <c r="R486" s="60">
        <f>AVERAGE(E485:J485)</f>
        <v>46</v>
      </c>
      <c r="S486" s="61" t="s">
        <v>46</v>
      </c>
    </row>
    <row r="487" spans="1:19" ht="11.1" customHeight="1" x14ac:dyDescent="0.25">
      <c r="A487" s="59"/>
      <c r="B487" s="15"/>
      <c r="C487" s="15"/>
      <c r="D487" s="15"/>
      <c r="E487" s="15"/>
      <c r="F487" s="15"/>
      <c r="G487" s="161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11.1" customHeight="1" x14ac:dyDescent="0.25">
      <c r="A488" s="55"/>
      <c r="B488" s="225" t="s">
        <v>128</v>
      </c>
      <c r="C488" s="226"/>
      <c r="D488" s="56" t="s">
        <v>28</v>
      </c>
      <c r="E488" s="57" t="s">
        <v>124</v>
      </c>
      <c r="F488" s="57" t="s">
        <v>125</v>
      </c>
      <c r="G488" s="57" t="s">
        <v>126</v>
      </c>
      <c r="H488" s="57" t="s">
        <v>127</v>
      </c>
      <c r="I488" s="57" t="s">
        <v>129</v>
      </c>
      <c r="J488" s="57" t="s">
        <v>130</v>
      </c>
      <c r="K488" s="57" t="s">
        <v>131</v>
      </c>
      <c r="L488" s="57" t="s">
        <v>132</v>
      </c>
      <c r="M488" s="57" t="s">
        <v>133</v>
      </c>
      <c r="N488" s="57" t="s">
        <v>134</v>
      </c>
      <c r="O488" s="57" t="s">
        <v>135</v>
      </c>
      <c r="P488" s="57" t="s">
        <v>136</v>
      </c>
      <c r="Q488" s="15"/>
      <c r="R488" s="57" t="s">
        <v>41</v>
      </c>
      <c r="S488" s="58"/>
    </row>
    <row r="489" spans="1:19" ht="11.1" customHeight="1" x14ac:dyDescent="0.25">
      <c r="A489" s="59"/>
      <c r="B489" s="227"/>
      <c r="C489" s="228"/>
      <c r="D489" s="56" t="s">
        <v>42</v>
      </c>
      <c r="E489" s="60"/>
      <c r="F489" s="60"/>
      <c r="G489" s="60">
        <v>110</v>
      </c>
      <c r="H489" s="60">
        <v>40</v>
      </c>
      <c r="I489" s="60">
        <v>70</v>
      </c>
      <c r="J489" s="60" t="s">
        <v>16</v>
      </c>
      <c r="K489" s="60">
        <v>60</v>
      </c>
      <c r="L489" s="60">
        <v>50</v>
      </c>
      <c r="M489" s="60">
        <v>80</v>
      </c>
      <c r="N489" s="60">
        <v>40</v>
      </c>
      <c r="O489" s="60" t="s">
        <v>16</v>
      </c>
      <c r="P489" s="60">
        <v>30</v>
      </c>
      <c r="Q489" s="15"/>
      <c r="R489" s="60">
        <f>AVERAGE(E489:P489)</f>
        <v>60</v>
      </c>
      <c r="S489" s="61" t="s">
        <v>43</v>
      </c>
    </row>
    <row r="490" spans="1:19" ht="11.1" customHeight="1" x14ac:dyDescent="0.25">
      <c r="A490" s="59"/>
      <c r="B490" s="229"/>
      <c r="C490" s="230"/>
      <c r="D490" s="56" t="s">
        <v>44</v>
      </c>
      <c r="E490" s="62" t="s">
        <v>45</v>
      </c>
      <c r="F490" s="62" t="s">
        <v>45</v>
      </c>
      <c r="G490" s="62" t="s">
        <v>97</v>
      </c>
      <c r="H490" s="62" t="s">
        <v>98</v>
      </c>
      <c r="I490" s="63" t="s">
        <v>98</v>
      </c>
      <c r="J490" s="63" t="s">
        <v>16</v>
      </c>
      <c r="K490" s="62" t="s">
        <v>98</v>
      </c>
      <c r="L490" s="62" t="s">
        <v>98</v>
      </c>
      <c r="M490" s="62" t="s">
        <v>97</v>
      </c>
      <c r="N490" s="63" t="s">
        <v>98</v>
      </c>
      <c r="O490" s="63" t="s">
        <v>16</v>
      </c>
      <c r="P490" s="63" t="s">
        <v>98</v>
      </c>
      <c r="Q490" s="64"/>
      <c r="R490" s="60">
        <f>AVERAGE(E489:J489)</f>
        <v>73.333333333333329</v>
      </c>
      <c r="S490" s="61" t="s">
        <v>46</v>
      </c>
    </row>
    <row r="491" spans="1:19" ht="11.1" customHeight="1" x14ac:dyDescent="0.25">
      <c r="A491" s="59"/>
      <c r="B491" s="15"/>
      <c r="C491" s="15"/>
      <c r="D491" s="15"/>
      <c r="E491" s="15"/>
      <c r="F491" s="15"/>
      <c r="G491" s="161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1.1" customHeight="1" x14ac:dyDescent="0.25">
      <c r="A492" s="55"/>
      <c r="B492" s="225" t="s">
        <v>295</v>
      </c>
      <c r="C492" s="226"/>
      <c r="D492" s="56" t="s">
        <v>28</v>
      </c>
      <c r="E492" s="57" t="s">
        <v>296</v>
      </c>
      <c r="F492" s="57" t="s">
        <v>297</v>
      </c>
      <c r="G492" s="57" t="s">
        <v>298</v>
      </c>
      <c r="H492" s="57" t="s">
        <v>299</v>
      </c>
      <c r="I492" s="57" t="s">
        <v>300</v>
      </c>
      <c r="J492" s="57" t="s">
        <v>301</v>
      </c>
      <c r="K492" s="57" t="s">
        <v>302</v>
      </c>
      <c r="L492" s="57" t="s">
        <v>303</v>
      </c>
      <c r="M492" s="57" t="s">
        <v>304</v>
      </c>
      <c r="N492" s="57" t="s">
        <v>305</v>
      </c>
      <c r="O492" s="57" t="s">
        <v>306</v>
      </c>
      <c r="P492" s="57" t="s">
        <v>307</v>
      </c>
      <c r="Q492" s="15"/>
      <c r="R492" s="150" t="s">
        <v>41</v>
      </c>
      <c r="S492" s="58"/>
    </row>
    <row r="493" spans="1:19" ht="11.1" customHeight="1" x14ac:dyDescent="0.25">
      <c r="A493" s="59"/>
      <c r="B493" s="227"/>
      <c r="C493" s="228"/>
      <c r="D493" s="56" t="s">
        <v>42</v>
      </c>
      <c r="E493" s="60">
        <v>22</v>
      </c>
      <c r="F493" s="60">
        <v>80</v>
      </c>
      <c r="G493" s="60">
        <v>50</v>
      </c>
      <c r="H493" s="60">
        <v>63</v>
      </c>
      <c r="I493" s="60">
        <v>50</v>
      </c>
      <c r="J493" s="60">
        <v>30</v>
      </c>
      <c r="K493" s="60">
        <v>40</v>
      </c>
      <c r="L493" s="60">
        <v>50</v>
      </c>
      <c r="M493" s="60">
        <v>43</v>
      </c>
      <c r="N493" s="60">
        <v>60</v>
      </c>
      <c r="O493" s="60">
        <v>130</v>
      </c>
      <c r="P493" s="60">
        <v>60</v>
      </c>
      <c r="Q493" s="15"/>
      <c r="R493" s="60">
        <f>AVERAGE(E493:P493)</f>
        <v>56.5</v>
      </c>
      <c r="S493" s="61" t="s">
        <v>43</v>
      </c>
    </row>
    <row r="494" spans="1:19" ht="11.1" customHeight="1" x14ac:dyDescent="0.25">
      <c r="A494" s="59"/>
      <c r="B494" s="229"/>
      <c r="C494" s="230"/>
      <c r="D494" s="56" t="s">
        <v>44</v>
      </c>
      <c r="E494" s="62" t="s">
        <v>98</v>
      </c>
      <c r="F494" s="62" t="s">
        <v>97</v>
      </c>
      <c r="G494" s="62" t="s">
        <v>98</v>
      </c>
      <c r="H494" s="62" t="s">
        <v>98</v>
      </c>
      <c r="I494" s="62" t="s">
        <v>98</v>
      </c>
      <c r="J494" s="63" t="s">
        <v>98</v>
      </c>
      <c r="K494" s="62" t="s">
        <v>98</v>
      </c>
      <c r="L494" s="62" t="s">
        <v>98</v>
      </c>
      <c r="M494" s="62" t="s">
        <v>98</v>
      </c>
      <c r="N494" s="62" t="s">
        <v>98</v>
      </c>
      <c r="O494" s="62" t="s">
        <v>97</v>
      </c>
      <c r="P494" s="62" t="s">
        <v>98</v>
      </c>
      <c r="Q494" s="64"/>
      <c r="R494" s="60">
        <f>AVERAGE(E493:J493)</f>
        <v>49.166666666666664</v>
      </c>
      <c r="S494" s="61" t="s">
        <v>46</v>
      </c>
    </row>
    <row r="495" spans="1:19" s="179" customFormat="1" ht="11.1" customHeight="1" x14ac:dyDescent="0.25">
      <c r="A495" s="59"/>
      <c r="B495" s="15"/>
      <c r="C495" s="15"/>
      <c r="D495" s="15"/>
      <c r="E495" s="15"/>
      <c r="F495" s="15"/>
      <c r="G495" s="161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s="179" customFormat="1" ht="11.1" customHeight="1" x14ac:dyDescent="0.25">
      <c r="A496" s="59"/>
      <c r="B496" s="231" t="s">
        <v>408</v>
      </c>
      <c r="C496" s="231"/>
      <c r="D496" s="56" t="s">
        <v>28</v>
      </c>
      <c r="E496" s="57" t="s">
        <v>411</v>
      </c>
      <c r="F496" s="57" t="s">
        <v>412</v>
      </c>
      <c r="G496" s="57" t="s">
        <v>413</v>
      </c>
      <c r="H496" s="57" t="s">
        <v>414</v>
      </c>
      <c r="I496" s="57" t="s">
        <v>415</v>
      </c>
      <c r="J496" s="57" t="s">
        <v>416</v>
      </c>
      <c r="K496" s="57" t="s">
        <v>417</v>
      </c>
      <c r="L496" s="57" t="s">
        <v>418</v>
      </c>
      <c r="M496" s="57" t="s">
        <v>419</v>
      </c>
      <c r="N496" s="57" t="s">
        <v>420</v>
      </c>
      <c r="O496" s="57" t="s">
        <v>421</v>
      </c>
      <c r="P496" s="57" t="s">
        <v>422</v>
      </c>
      <c r="Q496" s="15"/>
      <c r="R496" s="150" t="s">
        <v>41</v>
      </c>
      <c r="S496" s="58"/>
    </row>
    <row r="497" spans="1:19" s="179" customFormat="1" ht="11.1" customHeight="1" x14ac:dyDescent="0.25">
      <c r="A497" s="59"/>
      <c r="B497" s="231"/>
      <c r="C497" s="231"/>
      <c r="D497" s="56" t="s">
        <v>42</v>
      </c>
      <c r="E497" s="60">
        <v>80</v>
      </c>
      <c r="F497" s="60">
        <v>60</v>
      </c>
      <c r="G497" s="60">
        <v>20</v>
      </c>
      <c r="H497" s="60">
        <v>40</v>
      </c>
      <c r="I497" s="60">
        <v>130</v>
      </c>
      <c r="J497" s="60">
        <v>36</v>
      </c>
      <c r="K497" s="60">
        <v>35</v>
      </c>
      <c r="L497" s="60">
        <v>30</v>
      </c>
      <c r="M497" s="60">
        <v>45</v>
      </c>
      <c r="N497" s="60">
        <v>35</v>
      </c>
      <c r="O497" s="60">
        <v>70</v>
      </c>
      <c r="P497" s="60">
        <v>80</v>
      </c>
      <c r="Q497" s="15"/>
      <c r="R497" s="60">
        <f>AVERAGE(E497:P497)</f>
        <v>55.083333333333336</v>
      </c>
      <c r="S497" s="61" t="s">
        <v>43</v>
      </c>
    </row>
    <row r="498" spans="1:19" s="179" customFormat="1" ht="11.1" customHeight="1" x14ac:dyDescent="0.25">
      <c r="A498" s="59"/>
      <c r="B498" s="231"/>
      <c r="C498" s="231"/>
      <c r="D498" s="56" t="s">
        <v>44</v>
      </c>
      <c r="E498" s="62" t="s">
        <v>97</v>
      </c>
      <c r="F498" s="62" t="s">
        <v>98</v>
      </c>
      <c r="G498" s="62" t="s">
        <v>98</v>
      </c>
      <c r="H498" s="62" t="s">
        <v>98</v>
      </c>
      <c r="I498" s="62" t="s">
        <v>97</v>
      </c>
      <c r="J498" s="63" t="s">
        <v>98</v>
      </c>
      <c r="K498" s="62" t="s">
        <v>98</v>
      </c>
      <c r="L498" s="62" t="s">
        <v>98</v>
      </c>
      <c r="M498" s="62" t="s">
        <v>98</v>
      </c>
      <c r="N498" s="62" t="s">
        <v>98</v>
      </c>
      <c r="O498" s="62" t="s">
        <v>97</v>
      </c>
      <c r="P498" s="62" t="s">
        <v>97</v>
      </c>
      <c r="Q498" s="64"/>
      <c r="R498" s="60">
        <f>AVERAGE(E497:J497)</f>
        <v>61</v>
      </c>
      <c r="S498" s="61" t="s">
        <v>46</v>
      </c>
    </row>
    <row r="499" spans="1:19" s="185" customFormat="1" ht="11.1" customHeight="1" x14ac:dyDescent="0.25">
      <c r="A499" s="59"/>
      <c r="B499" s="184"/>
      <c r="C499" s="184"/>
      <c r="D499" s="59"/>
      <c r="E499" s="82"/>
      <c r="F499" s="82"/>
      <c r="G499" s="82"/>
      <c r="H499" s="82"/>
      <c r="I499" s="82"/>
      <c r="J499" s="83"/>
      <c r="K499" s="82"/>
      <c r="L499" s="82"/>
      <c r="M499" s="82"/>
      <c r="N499" s="82"/>
      <c r="O499" s="82"/>
      <c r="P499" s="82"/>
      <c r="Q499" s="81"/>
      <c r="R499" s="65"/>
      <c r="S499" s="85"/>
    </row>
    <row r="500" spans="1:19" s="183" customFormat="1" ht="11.1" customHeight="1" x14ac:dyDescent="0.25">
      <c r="A500" s="59"/>
      <c r="B500" s="231" t="s">
        <v>446</v>
      </c>
      <c r="C500" s="231"/>
      <c r="D500" s="56" t="s">
        <v>28</v>
      </c>
      <c r="E500" s="57" t="s">
        <v>434</v>
      </c>
      <c r="F500" s="57" t="s">
        <v>435</v>
      </c>
      <c r="G500" s="57" t="s">
        <v>436</v>
      </c>
      <c r="H500" s="57" t="s">
        <v>437</v>
      </c>
      <c r="I500" s="57" t="s">
        <v>438</v>
      </c>
      <c r="J500" s="57" t="s">
        <v>439</v>
      </c>
      <c r="K500" s="57" t="s">
        <v>440</v>
      </c>
      <c r="L500" s="57" t="s">
        <v>441</v>
      </c>
      <c r="M500" s="57" t="s">
        <v>442</v>
      </c>
      <c r="N500" s="57" t="s">
        <v>443</v>
      </c>
      <c r="O500" s="57" t="s">
        <v>444</v>
      </c>
      <c r="P500" s="57" t="s">
        <v>445</v>
      </c>
      <c r="Q500" s="15"/>
      <c r="R500" s="150" t="s">
        <v>41</v>
      </c>
      <c r="S500" s="58"/>
    </row>
    <row r="501" spans="1:19" s="183" customFormat="1" ht="11.1" customHeight="1" x14ac:dyDescent="0.25">
      <c r="A501" s="59"/>
      <c r="B501" s="231"/>
      <c r="C501" s="231"/>
      <c r="D501" s="56" t="s">
        <v>42</v>
      </c>
      <c r="E501" s="60"/>
      <c r="F501" s="60">
        <v>30</v>
      </c>
      <c r="G501" s="60">
        <v>80</v>
      </c>
      <c r="H501" s="60">
        <v>45</v>
      </c>
      <c r="I501" s="60">
        <v>20</v>
      </c>
      <c r="J501" s="60">
        <v>20</v>
      </c>
      <c r="K501" s="60">
        <v>40</v>
      </c>
      <c r="L501" s="60">
        <v>40</v>
      </c>
      <c r="M501" s="60">
        <v>20</v>
      </c>
      <c r="N501" s="60"/>
      <c r="O501" s="60">
        <v>80</v>
      </c>
      <c r="P501" s="60">
        <v>60</v>
      </c>
      <c r="Q501" s="15"/>
      <c r="R501" s="60">
        <f>AVERAGE(E501:P501)</f>
        <v>43.5</v>
      </c>
      <c r="S501" s="61" t="s">
        <v>43</v>
      </c>
    </row>
    <row r="502" spans="1:19" s="183" customFormat="1" ht="11.1" customHeight="1" x14ac:dyDescent="0.25">
      <c r="A502" s="59"/>
      <c r="B502" s="231"/>
      <c r="C502" s="231"/>
      <c r="D502" s="56" t="s">
        <v>44</v>
      </c>
      <c r="E502" s="62" t="s">
        <v>45</v>
      </c>
      <c r="F502" s="62" t="s">
        <v>98</v>
      </c>
      <c r="G502" s="62" t="s">
        <v>97</v>
      </c>
      <c r="H502" s="62" t="s">
        <v>98</v>
      </c>
      <c r="I502" s="62" t="s">
        <v>98</v>
      </c>
      <c r="J502" s="63" t="s">
        <v>98</v>
      </c>
      <c r="K502" s="62" t="s">
        <v>98</v>
      </c>
      <c r="L502" s="62" t="s">
        <v>98</v>
      </c>
      <c r="M502" s="62" t="s">
        <v>98</v>
      </c>
      <c r="N502" s="62" t="s">
        <v>460</v>
      </c>
      <c r="O502" s="62" t="s">
        <v>97</v>
      </c>
      <c r="P502" s="62" t="s">
        <v>98</v>
      </c>
      <c r="Q502" s="64"/>
      <c r="R502" s="60">
        <f>AVERAGE(E501:J501)</f>
        <v>39</v>
      </c>
      <c r="S502" s="61" t="s">
        <v>46</v>
      </c>
    </row>
    <row r="503" spans="1:19" s="185" customFormat="1" ht="11.1" customHeight="1" x14ac:dyDescent="0.25">
      <c r="A503" s="59"/>
      <c r="B503" s="189"/>
      <c r="C503" s="189"/>
      <c r="D503" s="59"/>
      <c r="E503" s="82"/>
      <c r="F503" s="82"/>
      <c r="G503" s="82"/>
      <c r="H503" s="82"/>
      <c r="I503" s="82"/>
      <c r="J503" s="83"/>
      <c r="K503" s="82"/>
      <c r="L503" s="82"/>
      <c r="M503" s="82"/>
      <c r="N503" s="82"/>
      <c r="O503" s="82"/>
      <c r="P503" s="82"/>
      <c r="Q503" s="81"/>
      <c r="R503" s="65"/>
      <c r="S503" s="85"/>
    </row>
    <row r="504" spans="1:19" s="188" customFormat="1" ht="11.1" customHeight="1" x14ac:dyDescent="0.25">
      <c r="A504" s="59"/>
      <c r="B504" s="231" t="s">
        <v>465</v>
      </c>
      <c r="C504" s="231"/>
      <c r="D504" s="56" t="s">
        <v>28</v>
      </c>
      <c r="E504" s="57" t="s">
        <v>466</v>
      </c>
      <c r="F504" s="57" t="s">
        <v>467</v>
      </c>
      <c r="G504" s="57" t="s">
        <v>468</v>
      </c>
      <c r="H504" s="57" t="s">
        <v>469</v>
      </c>
      <c r="I504" s="57" t="s">
        <v>470</v>
      </c>
      <c r="J504" s="57" t="s">
        <v>471</v>
      </c>
      <c r="K504" s="57" t="s">
        <v>472</v>
      </c>
      <c r="L504" s="57" t="s">
        <v>473</v>
      </c>
      <c r="M504" s="57" t="s">
        <v>474</v>
      </c>
      <c r="N504" s="57" t="s">
        <v>475</v>
      </c>
      <c r="O504" s="57" t="s">
        <v>476</v>
      </c>
      <c r="P504" s="57" t="s">
        <v>477</v>
      </c>
      <c r="Q504" s="15"/>
      <c r="R504" s="150" t="s">
        <v>41</v>
      </c>
      <c r="S504" s="58"/>
    </row>
    <row r="505" spans="1:19" s="188" customFormat="1" ht="11.1" customHeight="1" x14ac:dyDescent="0.25">
      <c r="A505" s="59"/>
      <c r="B505" s="231"/>
      <c r="C505" s="231"/>
      <c r="D505" s="56" t="s">
        <v>42</v>
      </c>
      <c r="E505" s="60"/>
      <c r="F505" s="60">
        <v>60</v>
      </c>
      <c r="G505" s="60">
        <v>50</v>
      </c>
      <c r="H505" s="60">
        <v>90</v>
      </c>
      <c r="I505" s="60">
        <v>80</v>
      </c>
      <c r="J505" s="60">
        <v>60</v>
      </c>
      <c r="K505" s="60">
        <v>60</v>
      </c>
      <c r="L505" s="60">
        <v>60</v>
      </c>
      <c r="M505" s="60">
        <v>60</v>
      </c>
      <c r="N505" s="60">
        <v>90</v>
      </c>
      <c r="O505" s="60">
        <v>90</v>
      </c>
      <c r="P505" s="60"/>
      <c r="Q505" s="15"/>
      <c r="R505" s="60">
        <f>AVERAGE(E505:P505)</f>
        <v>70</v>
      </c>
      <c r="S505" s="61" t="s">
        <v>43</v>
      </c>
    </row>
    <row r="506" spans="1:19" s="188" customFormat="1" ht="11.1" customHeight="1" x14ac:dyDescent="0.25">
      <c r="A506" s="59"/>
      <c r="B506" s="231"/>
      <c r="C506" s="231"/>
      <c r="D506" s="56" t="s">
        <v>44</v>
      </c>
      <c r="E506" s="62" t="s">
        <v>45</v>
      </c>
      <c r="F506" s="62" t="s">
        <v>290</v>
      </c>
      <c r="G506" s="62" t="s">
        <v>290</v>
      </c>
      <c r="H506" s="62" t="s">
        <v>83</v>
      </c>
      <c r="I506" s="62" t="s">
        <v>83</v>
      </c>
      <c r="J506" s="63" t="s">
        <v>83</v>
      </c>
      <c r="K506" s="62" t="s">
        <v>83</v>
      </c>
      <c r="L506" s="62" t="s">
        <v>83</v>
      </c>
      <c r="M506" s="62" t="s">
        <v>98</v>
      </c>
      <c r="N506" s="62"/>
      <c r="O506" s="62"/>
      <c r="P506" s="62" t="s">
        <v>45</v>
      </c>
      <c r="Q506" s="64"/>
      <c r="R506" s="60">
        <f>AVERAGE(E505:J505)</f>
        <v>68</v>
      </c>
      <c r="S506" s="61" t="s">
        <v>46</v>
      </c>
    </row>
    <row r="507" spans="1:19" s="185" customFormat="1" ht="11.1" customHeight="1" x14ac:dyDescent="0.25">
      <c r="A507" s="59"/>
      <c r="B507" s="184"/>
      <c r="C507" s="184"/>
      <c r="D507" s="59"/>
      <c r="E507" s="82"/>
      <c r="F507" s="82"/>
      <c r="G507" s="82"/>
      <c r="H507" s="82"/>
      <c r="I507" s="82"/>
      <c r="J507" s="83"/>
      <c r="K507" s="82"/>
      <c r="L507" s="82"/>
      <c r="M507" s="82"/>
      <c r="N507" s="82"/>
      <c r="O507" s="82"/>
      <c r="P507" s="82"/>
      <c r="Q507" s="81"/>
      <c r="R507" s="65"/>
      <c r="S507" s="85"/>
    </row>
    <row r="509" spans="1:19" ht="20.100000000000001" customHeight="1" x14ac:dyDescent="0.25">
      <c r="A509" s="164" t="s">
        <v>399</v>
      </c>
      <c r="B509" s="10"/>
      <c r="C509" s="10"/>
      <c r="D509" s="10"/>
      <c r="E509" s="10"/>
      <c r="F509" s="10"/>
      <c r="G509" s="159"/>
      <c r="H509" s="8"/>
      <c r="I509" s="8"/>
      <c r="J509" s="8"/>
      <c r="K509" s="8"/>
      <c r="L509" s="7"/>
      <c r="M509" s="7"/>
      <c r="N509" s="8"/>
      <c r="O509" s="8"/>
      <c r="P509" s="8"/>
      <c r="Q509" s="8"/>
      <c r="R509" s="8"/>
      <c r="S509" s="8"/>
    </row>
    <row r="510" spans="1:19" ht="15" customHeight="1" x14ac:dyDescent="0.25">
      <c r="A510" s="215" t="s">
        <v>351</v>
      </c>
      <c r="B510" s="215"/>
      <c r="C510" s="10"/>
      <c r="D510" s="14" t="s">
        <v>26</v>
      </c>
      <c r="E510" s="10"/>
      <c r="F510" s="10"/>
      <c r="G510" s="159"/>
      <c r="H510" s="8"/>
      <c r="I510" s="8"/>
      <c r="J510" s="8"/>
      <c r="K510" s="8"/>
      <c r="L510" s="7"/>
      <c r="M510" s="7"/>
      <c r="N510" s="8"/>
      <c r="O510" s="8"/>
      <c r="P510" s="8"/>
      <c r="Q510" s="8"/>
      <c r="R510" s="8"/>
      <c r="S510" s="149"/>
    </row>
    <row r="511" spans="1:19" ht="11.1" customHeight="1" x14ac:dyDescent="0.25">
      <c r="A511" s="2"/>
      <c r="B511" s="3"/>
      <c r="C511" s="2"/>
      <c r="D511" s="1"/>
      <c r="E511" s="1"/>
      <c r="F511" s="1"/>
      <c r="G511" s="160"/>
      <c r="H511" s="1"/>
      <c r="I511" s="1"/>
      <c r="J511" s="1"/>
      <c r="K511" s="1"/>
      <c r="L511" s="7"/>
      <c r="M511" s="7"/>
      <c r="N511" s="1"/>
      <c r="O511" s="1"/>
      <c r="P511" s="1"/>
      <c r="Q511" s="1"/>
      <c r="R511" s="1"/>
      <c r="S511" s="4"/>
    </row>
    <row r="512" spans="1:19" ht="11.1" customHeight="1" x14ac:dyDescent="0.25">
      <c r="A512" s="55"/>
      <c r="B512" s="225" t="s">
        <v>116</v>
      </c>
      <c r="C512" s="226"/>
      <c r="D512" s="56" t="s">
        <v>28</v>
      </c>
      <c r="E512" s="57" t="s">
        <v>29</v>
      </c>
      <c r="F512" s="57" t="s">
        <v>30</v>
      </c>
      <c r="G512" s="57" t="s">
        <v>31</v>
      </c>
      <c r="H512" s="57" t="s">
        <v>32</v>
      </c>
      <c r="I512" s="57" t="s">
        <v>33</v>
      </c>
      <c r="J512" s="57" t="s">
        <v>34</v>
      </c>
      <c r="K512" s="57" t="s">
        <v>35</v>
      </c>
      <c r="L512" s="57" t="s">
        <v>36</v>
      </c>
      <c r="M512" s="57" t="s">
        <v>37</v>
      </c>
      <c r="N512" s="57" t="s">
        <v>38</v>
      </c>
      <c r="O512" s="57" t="s">
        <v>39</v>
      </c>
      <c r="P512" s="57" t="s">
        <v>40</v>
      </c>
      <c r="Q512" s="15"/>
      <c r="R512" s="57" t="s">
        <v>41</v>
      </c>
      <c r="S512" s="58"/>
    </row>
    <row r="513" spans="1:19" ht="11.1" customHeight="1" x14ac:dyDescent="0.25">
      <c r="A513" s="59"/>
      <c r="B513" s="227"/>
      <c r="C513" s="228"/>
      <c r="D513" s="56" t="s">
        <v>42</v>
      </c>
      <c r="E513" s="60"/>
      <c r="F513" s="60"/>
      <c r="G513" s="60"/>
      <c r="H513" s="60"/>
      <c r="I513" s="60"/>
      <c r="J513" s="60">
        <v>180</v>
      </c>
      <c r="K513" s="60">
        <v>40</v>
      </c>
      <c r="L513" s="60">
        <v>30</v>
      </c>
      <c r="M513" s="60">
        <v>40</v>
      </c>
      <c r="N513" s="60"/>
      <c r="O513" s="60">
        <v>30</v>
      </c>
      <c r="P513" s="60"/>
      <c r="Q513" s="15"/>
      <c r="R513" s="60">
        <f>AVERAGE(E513:P513)</f>
        <v>64</v>
      </c>
      <c r="S513" s="61" t="s">
        <v>43</v>
      </c>
    </row>
    <row r="514" spans="1:19" ht="11.1" customHeight="1" x14ac:dyDescent="0.25">
      <c r="A514" s="59"/>
      <c r="B514" s="229"/>
      <c r="C514" s="230"/>
      <c r="D514" s="56" t="s">
        <v>44</v>
      </c>
      <c r="E514" s="62"/>
      <c r="F514" s="62"/>
      <c r="G514" s="62"/>
      <c r="H514" s="62"/>
      <c r="I514" s="62"/>
      <c r="J514" s="63"/>
      <c r="K514" s="63"/>
      <c r="L514" s="63"/>
      <c r="M514" s="63"/>
      <c r="N514" s="63" t="s">
        <v>59</v>
      </c>
      <c r="O514" s="63"/>
      <c r="P514" s="63" t="s">
        <v>45</v>
      </c>
      <c r="Q514" s="64"/>
      <c r="R514" s="60">
        <f>AVERAGE(E513:J513)</f>
        <v>180</v>
      </c>
      <c r="S514" s="61" t="s">
        <v>46</v>
      </c>
    </row>
    <row r="515" spans="1:19" ht="11.1" customHeight="1" x14ac:dyDescent="0.25">
      <c r="A515" s="59"/>
      <c r="B515" s="59"/>
      <c r="C515" s="59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15"/>
      <c r="P515" s="15"/>
      <c r="Q515" s="15"/>
      <c r="R515" s="15"/>
      <c r="S515" s="54"/>
    </row>
    <row r="516" spans="1:19" ht="11.1" customHeight="1" x14ac:dyDescent="0.25">
      <c r="A516" s="55"/>
      <c r="B516" s="225" t="s">
        <v>117</v>
      </c>
      <c r="C516" s="226"/>
      <c r="D516" s="56" t="s">
        <v>28</v>
      </c>
      <c r="E516" s="57" t="s">
        <v>47</v>
      </c>
      <c r="F516" s="57" t="s">
        <v>48</v>
      </c>
      <c r="G516" s="57" t="s">
        <v>49</v>
      </c>
      <c r="H516" s="57" t="s">
        <v>50</v>
      </c>
      <c r="I516" s="57" t="s">
        <v>51</v>
      </c>
      <c r="J516" s="57" t="s">
        <v>52</v>
      </c>
      <c r="K516" s="57" t="s">
        <v>53</v>
      </c>
      <c r="L516" s="57" t="s">
        <v>54</v>
      </c>
      <c r="M516" s="57" t="s">
        <v>55</v>
      </c>
      <c r="N516" s="57" t="s">
        <v>56</v>
      </c>
      <c r="O516" s="57" t="s">
        <v>57</v>
      </c>
      <c r="P516" s="57" t="s">
        <v>58</v>
      </c>
      <c r="Q516" s="15"/>
      <c r="R516" s="57" t="s">
        <v>41</v>
      </c>
      <c r="S516" s="58"/>
    </row>
    <row r="517" spans="1:19" ht="11.1" customHeight="1" x14ac:dyDescent="0.25">
      <c r="A517" s="59"/>
      <c r="B517" s="227"/>
      <c r="C517" s="228"/>
      <c r="D517" s="56" t="s">
        <v>42</v>
      </c>
      <c r="E517" s="60"/>
      <c r="F517" s="60"/>
      <c r="G517" s="60">
        <v>40</v>
      </c>
      <c r="H517" s="60">
        <v>20</v>
      </c>
      <c r="I517" s="60">
        <v>20</v>
      </c>
      <c r="J517" s="60">
        <v>20</v>
      </c>
      <c r="K517" s="60">
        <v>20</v>
      </c>
      <c r="L517" s="60">
        <v>40</v>
      </c>
      <c r="M517" s="60">
        <v>30</v>
      </c>
      <c r="N517" s="60"/>
      <c r="O517" s="60">
        <v>70</v>
      </c>
      <c r="P517" s="60"/>
      <c r="Q517" s="15"/>
      <c r="R517" s="60">
        <f>AVERAGE(E517:P517)</f>
        <v>32.5</v>
      </c>
      <c r="S517" s="61" t="s">
        <v>43</v>
      </c>
    </row>
    <row r="518" spans="1:19" ht="11.1" customHeight="1" x14ac:dyDescent="0.25">
      <c r="A518" s="59"/>
      <c r="B518" s="229"/>
      <c r="C518" s="230"/>
      <c r="D518" s="56" t="s">
        <v>44</v>
      </c>
      <c r="E518" s="62" t="s">
        <v>45</v>
      </c>
      <c r="F518" s="62" t="s">
        <v>45</v>
      </c>
      <c r="G518" s="62"/>
      <c r="H518" s="62"/>
      <c r="I518" s="62"/>
      <c r="J518" s="63"/>
      <c r="K518" s="63"/>
      <c r="L518" s="63"/>
      <c r="M518" s="63"/>
      <c r="N518" s="63" t="s">
        <v>59</v>
      </c>
      <c r="O518" s="63"/>
      <c r="P518" s="63" t="s">
        <v>45</v>
      </c>
      <c r="Q518" s="64"/>
      <c r="R518" s="60">
        <f>AVERAGE(E517:J517)</f>
        <v>25</v>
      </c>
      <c r="S518" s="61" t="s">
        <v>46</v>
      </c>
    </row>
    <row r="519" spans="1:19" ht="11.1" customHeight="1" x14ac:dyDescent="0.25">
      <c r="A519" s="59"/>
      <c r="B519" s="52"/>
      <c r="C519" s="15"/>
      <c r="D519" s="66"/>
      <c r="E519" s="66"/>
      <c r="F519" s="66"/>
      <c r="G519" s="61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54"/>
    </row>
    <row r="520" spans="1:19" ht="11.1" customHeight="1" x14ac:dyDescent="0.25">
      <c r="A520" s="55"/>
      <c r="B520" s="225" t="s">
        <v>118</v>
      </c>
      <c r="C520" s="226"/>
      <c r="D520" s="56" t="s">
        <v>28</v>
      </c>
      <c r="E520" s="57" t="s">
        <v>60</v>
      </c>
      <c r="F520" s="57" t="s">
        <v>61</v>
      </c>
      <c r="G520" s="57" t="s">
        <v>62</v>
      </c>
      <c r="H520" s="57" t="s">
        <v>63</v>
      </c>
      <c r="I520" s="57" t="s">
        <v>64</v>
      </c>
      <c r="J520" s="57" t="s">
        <v>65</v>
      </c>
      <c r="K520" s="57" t="s">
        <v>66</v>
      </c>
      <c r="L520" s="57" t="s">
        <v>67</v>
      </c>
      <c r="M520" s="57" t="s">
        <v>68</v>
      </c>
      <c r="N520" s="57" t="s">
        <v>56</v>
      </c>
      <c r="O520" s="57" t="s">
        <v>69</v>
      </c>
      <c r="P520" s="57" t="s">
        <v>70</v>
      </c>
      <c r="Q520" s="15"/>
      <c r="R520" s="57" t="s">
        <v>41</v>
      </c>
      <c r="S520" s="58"/>
    </row>
    <row r="521" spans="1:19" ht="11.1" customHeight="1" x14ac:dyDescent="0.25">
      <c r="A521" s="59"/>
      <c r="B521" s="227"/>
      <c r="C521" s="228"/>
      <c r="D521" s="56" t="s">
        <v>42</v>
      </c>
      <c r="E521" s="60"/>
      <c r="F521" s="60"/>
      <c r="G521" s="60">
        <v>30</v>
      </c>
      <c r="H521" s="60">
        <v>20</v>
      </c>
      <c r="I521" s="60">
        <v>30</v>
      </c>
      <c r="J521" s="60"/>
      <c r="K521" s="60">
        <v>30</v>
      </c>
      <c r="L521" s="60">
        <v>50</v>
      </c>
      <c r="M521" s="60">
        <v>70</v>
      </c>
      <c r="N521" s="60"/>
      <c r="O521" s="60">
        <v>40</v>
      </c>
      <c r="P521" s="60"/>
      <c r="Q521" s="15"/>
      <c r="R521" s="60">
        <f>AVERAGE(E521:P521)</f>
        <v>38.571428571428569</v>
      </c>
      <c r="S521" s="61" t="s">
        <v>43</v>
      </c>
    </row>
    <row r="522" spans="1:19" ht="11.1" customHeight="1" x14ac:dyDescent="0.25">
      <c r="A522" s="59"/>
      <c r="B522" s="229"/>
      <c r="C522" s="230"/>
      <c r="D522" s="56" t="s">
        <v>44</v>
      </c>
      <c r="E522" s="62" t="s">
        <v>45</v>
      </c>
      <c r="F522" s="62" t="s">
        <v>45</v>
      </c>
      <c r="G522" s="62"/>
      <c r="H522" s="62"/>
      <c r="I522" s="62"/>
      <c r="J522" s="63"/>
      <c r="K522" s="63"/>
      <c r="L522" s="63"/>
      <c r="M522" s="63"/>
      <c r="N522" s="63" t="s">
        <v>59</v>
      </c>
      <c r="O522" s="63"/>
      <c r="P522" s="63" t="s">
        <v>45</v>
      </c>
      <c r="Q522" s="64"/>
      <c r="R522" s="60">
        <f>AVERAGE(E521:J521)</f>
        <v>26.666666666666668</v>
      </c>
      <c r="S522" s="61" t="s">
        <v>46</v>
      </c>
    </row>
    <row r="523" spans="1:19" ht="11.1" customHeight="1" x14ac:dyDescent="0.25">
      <c r="A523" s="59"/>
      <c r="B523" s="55"/>
      <c r="C523" s="59"/>
      <c r="D523" s="59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59"/>
      <c r="R523" s="59"/>
      <c r="S523" s="59"/>
    </row>
    <row r="524" spans="1:19" ht="11.1" customHeight="1" x14ac:dyDescent="0.25">
      <c r="A524" s="55"/>
      <c r="B524" s="225" t="s">
        <v>119</v>
      </c>
      <c r="C524" s="226"/>
      <c r="D524" s="56" t="s">
        <v>28</v>
      </c>
      <c r="E524" s="57" t="s">
        <v>71</v>
      </c>
      <c r="F524" s="57" t="s">
        <v>72</v>
      </c>
      <c r="G524" s="57" t="s">
        <v>73</v>
      </c>
      <c r="H524" s="57" t="s">
        <v>74</v>
      </c>
      <c r="I524" s="57" t="s">
        <v>75</v>
      </c>
      <c r="J524" s="57" t="s">
        <v>76</v>
      </c>
      <c r="K524" s="57" t="s">
        <v>77</v>
      </c>
      <c r="L524" s="57" t="s">
        <v>78</v>
      </c>
      <c r="M524" s="57" t="s">
        <v>79</v>
      </c>
      <c r="N524" s="57" t="s">
        <v>80</v>
      </c>
      <c r="O524" s="57" t="s">
        <v>81</v>
      </c>
      <c r="P524" s="57" t="s">
        <v>82</v>
      </c>
      <c r="Q524" s="15"/>
      <c r="R524" s="57" t="s">
        <v>41</v>
      </c>
      <c r="S524" s="58"/>
    </row>
    <row r="525" spans="1:19" ht="11.1" customHeight="1" x14ac:dyDescent="0.25">
      <c r="A525" s="59"/>
      <c r="B525" s="227"/>
      <c r="C525" s="228"/>
      <c r="D525" s="56" t="s">
        <v>42</v>
      </c>
      <c r="E525" s="60"/>
      <c r="F525" s="60"/>
      <c r="G525" s="60">
        <v>40</v>
      </c>
      <c r="H525" s="60">
        <v>30</v>
      </c>
      <c r="I525" s="60">
        <v>40</v>
      </c>
      <c r="J525" s="60">
        <v>30</v>
      </c>
      <c r="K525" s="60">
        <v>20</v>
      </c>
      <c r="L525" s="60">
        <v>10</v>
      </c>
      <c r="M525" s="60">
        <v>60</v>
      </c>
      <c r="N525" s="60"/>
      <c r="O525" s="60">
        <v>90</v>
      </c>
      <c r="P525" s="60"/>
      <c r="Q525" s="15"/>
      <c r="R525" s="60">
        <f>AVERAGE(E525:P525)</f>
        <v>40</v>
      </c>
      <c r="S525" s="61" t="s">
        <v>43</v>
      </c>
    </row>
    <row r="526" spans="1:19" ht="11.1" customHeight="1" x14ac:dyDescent="0.25">
      <c r="A526" s="59"/>
      <c r="B526" s="229"/>
      <c r="C526" s="230"/>
      <c r="D526" s="56" t="s">
        <v>44</v>
      </c>
      <c r="E526" s="62" t="s">
        <v>45</v>
      </c>
      <c r="F526" s="62" t="s">
        <v>45</v>
      </c>
      <c r="G526" s="62"/>
      <c r="H526" s="62"/>
      <c r="I526" s="62"/>
      <c r="J526" s="63" t="s">
        <v>83</v>
      </c>
      <c r="K526" s="63" t="s">
        <v>200</v>
      </c>
      <c r="L526" s="63" t="s">
        <v>200</v>
      </c>
      <c r="M526" s="63" t="s">
        <v>83</v>
      </c>
      <c r="N526" s="63" t="s">
        <v>59</v>
      </c>
      <c r="O526" s="63" t="s">
        <v>83</v>
      </c>
      <c r="P526" s="63"/>
      <c r="Q526" s="64"/>
      <c r="R526" s="60">
        <f>AVERAGE(E525:J525)</f>
        <v>35</v>
      </c>
      <c r="S526" s="61" t="s">
        <v>46</v>
      </c>
    </row>
    <row r="527" spans="1:19" ht="11.1" customHeight="1" x14ac:dyDescent="0.25">
      <c r="A527" s="59"/>
      <c r="B527" s="55"/>
      <c r="C527" s="59"/>
      <c r="D527" s="59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59"/>
      <c r="R527" s="59"/>
      <c r="S527" s="59"/>
    </row>
    <row r="528" spans="1:19" ht="11.1" customHeight="1" x14ac:dyDescent="0.25">
      <c r="A528" s="55"/>
      <c r="B528" s="225" t="s">
        <v>122</v>
      </c>
      <c r="C528" s="226"/>
      <c r="D528" s="56" t="s">
        <v>28</v>
      </c>
      <c r="E528" s="57" t="s">
        <v>85</v>
      </c>
      <c r="F528" s="57" t="s">
        <v>86</v>
      </c>
      <c r="G528" s="57" t="s">
        <v>87</v>
      </c>
      <c r="H528" s="57" t="s">
        <v>88</v>
      </c>
      <c r="I528" s="57" t="s">
        <v>89</v>
      </c>
      <c r="J528" s="57" t="s">
        <v>90</v>
      </c>
      <c r="K528" s="57" t="s">
        <v>91</v>
      </c>
      <c r="L528" s="57" t="s">
        <v>92</v>
      </c>
      <c r="M528" s="57" t="s">
        <v>93</v>
      </c>
      <c r="N528" s="57" t="s">
        <v>94</v>
      </c>
      <c r="O528" s="57" t="s">
        <v>95</v>
      </c>
      <c r="P528" s="57" t="s">
        <v>96</v>
      </c>
      <c r="Q528" s="15"/>
      <c r="R528" s="57" t="s">
        <v>41</v>
      </c>
      <c r="S528" s="58"/>
    </row>
    <row r="529" spans="1:19" ht="11.1" customHeight="1" x14ac:dyDescent="0.25">
      <c r="A529" s="59"/>
      <c r="B529" s="227"/>
      <c r="C529" s="228"/>
      <c r="D529" s="56" t="s">
        <v>42</v>
      </c>
      <c r="E529" s="60">
        <v>70</v>
      </c>
      <c r="F529" s="60"/>
      <c r="G529" s="60">
        <v>40</v>
      </c>
      <c r="H529" s="60">
        <v>30</v>
      </c>
      <c r="I529" s="60">
        <v>70</v>
      </c>
      <c r="J529" s="60">
        <v>20</v>
      </c>
      <c r="K529" s="60" t="s">
        <v>16</v>
      </c>
      <c r="L529" s="60">
        <v>50</v>
      </c>
      <c r="M529" s="60">
        <v>30</v>
      </c>
      <c r="N529" s="60"/>
      <c r="O529" s="60">
        <v>50</v>
      </c>
      <c r="P529" s="60"/>
      <c r="Q529" s="15"/>
      <c r="R529" s="60">
        <f>AVERAGE(E529:P529)</f>
        <v>45</v>
      </c>
      <c r="S529" s="61" t="s">
        <v>43</v>
      </c>
    </row>
    <row r="530" spans="1:19" ht="11.1" customHeight="1" x14ac:dyDescent="0.25">
      <c r="A530" s="59"/>
      <c r="B530" s="229"/>
      <c r="C530" s="230"/>
      <c r="D530" s="56" t="s">
        <v>44</v>
      </c>
      <c r="E530" s="62" t="s">
        <v>83</v>
      </c>
      <c r="F530" s="62" t="s">
        <v>45</v>
      </c>
      <c r="G530" s="62" t="s">
        <v>98</v>
      </c>
      <c r="H530" s="62" t="s">
        <v>98</v>
      </c>
      <c r="I530" s="62" t="s">
        <v>83</v>
      </c>
      <c r="J530" s="63" t="s">
        <v>98</v>
      </c>
      <c r="K530" s="63" t="s">
        <v>16</v>
      </c>
      <c r="L530" s="63" t="s">
        <v>98</v>
      </c>
      <c r="M530" s="63" t="s">
        <v>98</v>
      </c>
      <c r="N530" s="63" t="s">
        <v>59</v>
      </c>
      <c r="O530" s="63" t="s">
        <v>98</v>
      </c>
      <c r="P530" s="63" t="s">
        <v>45</v>
      </c>
      <c r="Q530" s="64"/>
      <c r="R530" s="60">
        <f>AVERAGE(E529:J529)</f>
        <v>46</v>
      </c>
      <c r="S530" s="61" t="s">
        <v>46</v>
      </c>
    </row>
    <row r="531" spans="1:19" ht="11.1" customHeight="1" x14ac:dyDescent="0.25">
      <c r="A531" s="59"/>
      <c r="B531" s="15"/>
      <c r="C531" s="15"/>
      <c r="D531" s="15"/>
      <c r="E531" s="15"/>
      <c r="F531" s="15"/>
      <c r="G531" s="161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11.1" customHeight="1" x14ac:dyDescent="0.25">
      <c r="A532" s="55"/>
      <c r="B532" s="225" t="s">
        <v>128</v>
      </c>
      <c r="C532" s="226"/>
      <c r="D532" s="56" t="s">
        <v>28</v>
      </c>
      <c r="E532" s="57" t="s">
        <v>124</v>
      </c>
      <c r="F532" s="57" t="s">
        <v>125</v>
      </c>
      <c r="G532" s="57" t="s">
        <v>126</v>
      </c>
      <c r="H532" s="57" t="s">
        <v>127</v>
      </c>
      <c r="I532" s="57" t="s">
        <v>129</v>
      </c>
      <c r="J532" s="57" t="s">
        <v>130</v>
      </c>
      <c r="K532" s="57" t="s">
        <v>131</v>
      </c>
      <c r="L532" s="57" t="s">
        <v>132</v>
      </c>
      <c r="M532" s="57" t="s">
        <v>133</v>
      </c>
      <c r="N532" s="57" t="s">
        <v>134</v>
      </c>
      <c r="O532" s="57" t="s">
        <v>135</v>
      </c>
      <c r="P532" s="57" t="s">
        <v>136</v>
      </c>
      <c r="Q532" s="15"/>
      <c r="R532" s="57" t="s">
        <v>41</v>
      </c>
      <c r="S532" s="58"/>
    </row>
    <row r="533" spans="1:19" ht="11.1" customHeight="1" x14ac:dyDescent="0.25">
      <c r="A533" s="59"/>
      <c r="B533" s="227"/>
      <c r="C533" s="228"/>
      <c r="D533" s="56" t="s">
        <v>42</v>
      </c>
      <c r="E533" s="60"/>
      <c r="F533" s="60"/>
      <c r="G533" s="60">
        <v>110</v>
      </c>
      <c r="H533" s="60">
        <v>40</v>
      </c>
      <c r="I533" s="60">
        <v>70</v>
      </c>
      <c r="J533" s="60" t="s">
        <v>16</v>
      </c>
      <c r="K533" s="60">
        <v>60</v>
      </c>
      <c r="L533" s="60">
        <v>50</v>
      </c>
      <c r="M533" s="60">
        <v>80</v>
      </c>
      <c r="N533" s="60">
        <v>40</v>
      </c>
      <c r="O533" s="60" t="s">
        <v>16</v>
      </c>
      <c r="P533" s="60">
        <v>30</v>
      </c>
      <c r="Q533" s="15"/>
      <c r="R533" s="60">
        <f>AVERAGE(E533:P533)</f>
        <v>60</v>
      </c>
      <c r="S533" s="61" t="s">
        <v>43</v>
      </c>
    </row>
    <row r="534" spans="1:19" ht="11.1" customHeight="1" x14ac:dyDescent="0.25">
      <c r="A534" s="59"/>
      <c r="B534" s="229"/>
      <c r="C534" s="230"/>
      <c r="D534" s="56" t="s">
        <v>44</v>
      </c>
      <c r="E534" s="62" t="s">
        <v>45</v>
      </c>
      <c r="F534" s="62" t="s">
        <v>45</v>
      </c>
      <c r="G534" s="62" t="s">
        <v>97</v>
      </c>
      <c r="H534" s="62" t="s">
        <v>98</v>
      </c>
      <c r="I534" s="63" t="s">
        <v>98</v>
      </c>
      <c r="J534" s="63" t="s">
        <v>16</v>
      </c>
      <c r="K534" s="62" t="s">
        <v>98</v>
      </c>
      <c r="L534" s="62" t="s">
        <v>98</v>
      </c>
      <c r="M534" s="62" t="s">
        <v>97</v>
      </c>
      <c r="N534" s="63" t="s">
        <v>98</v>
      </c>
      <c r="O534" s="63" t="s">
        <v>16</v>
      </c>
      <c r="P534" s="63" t="s">
        <v>98</v>
      </c>
      <c r="Q534" s="64"/>
      <c r="R534" s="60">
        <f>AVERAGE(E533:J533)</f>
        <v>73.333333333333329</v>
      </c>
      <c r="S534" s="61" t="s">
        <v>46</v>
      </c>
    </row>
    <row r="535" spans="1:19" ht="11.1" customHeight="1" x14ac:dyDescent="0.25">
      <c r="A535" s="59"/>
      <c r="B535" s="15"/>
      <c r="C535" s="15"/>
      <c r="D535" s="15"/>
      <c r="E535" s="15"/>
      <c r="F535" s="15"/>
      <c r="G535" s="161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11.1" customHeight="1" x14ac:dyDescent="0.25">
      <c r="A536" s="55"/>
      <c r="B536" s="225" t="s">
        <v>295</v>
      </c>
      <c r="C536" s="226"/>
      <c r="D536" s="56" t="s">
        <v>28</v>
      </c>
      <c r="E536" s="57" t="s">
        <v>296</v>
      </c>
      <c r="F536" s="57" t="s">
        <v>297</v>
      </c>
      <c r="G536" s="57" t="s">
        <v>298</v>
      </c>
      <c r="H536" s="57" t="s">
        <v>299</v>
      </c>
      <c r="I536" s="57" t="s">
        <v>300</v>
      </c>
      <c r="J536" s="57" t="s">
        <v>301</v>
      </c>
      <c r="K536" s="57" t="s">
        <v>302</v>
      </c>
      <c r="L536" s="57" t="s">
        <v>303</v>
      </c>
      <c r="M536" s="57" t="s">
        <v>304</v>
      </c>
      <c r="N536" s="57" t="s">
        <v>305</v>
      </c>
      <c r="O536" s="57" t="s">
        <v>306</v>
      </c>
      <c r="P536" s="57" t="s">
        <v>307</v>
      </c>
      <c r="Q536" s="15"/>
      <c r="R536" s="150" t="s">
        <v>41</v>
      </c>
      <c r="S536" s="58"/>
    </row>
    <row r="537" spans="1:19" ht="11.1" customHeight="1" x14ac:dyDescent="0.25">
      <c r="A537" s="59"/>
      <c r="B537" s="227"/>
      <c r="C537" s="228"/>
      <c r="D537" s="56" t="s">
        <v>42</v>
      </c>
      <c r="E537" s="60">
        <v>22</v>
      </c>
      <c r="F537" s="60">
        <v>80</v>
      </c>
      <c r="G537" s="60">
        <v>50</v>
      </c>
      <c r="H537" s="60">
        <v>63</v>
      </c>
      <c r="I537" s="60">
        <v>50</v>
      </c>
      <c r="J537" s="60">
        <v>30</v>
      </c>
      <c r="K537" s="60">
        <v>30</v>
      </c>
      <c r="L537" s="60">
        <v>45</v>
      </c>
      <c r="M537" s="60">
        <v>43</v>
      </c>
      <c r="N537" s="60">
        <v>60</v>
      </c>
      <c r="O537" s="60">
        <v>130</v>
      </c>
      <c r="P537" s="60">
        <v>60</v>
      </c>
      <c r="Q537" s="15"/>
      <c r="R537" s="60">
        <f>AVERAGE(E537:P537)</f>
        <v>55.25</v>
      </c>
      <c r="S537" s="61" t="s">
        <v>43</v>
      </c>
    </row>
    <row r="538" spans="1:19" ht="11.1" customHeight="1" x14ac:dyDescent="0.25">
      <c r="A538" s="59"/>
      <c r="B538" s="229"/>
      <c r="C538" s="230"/>
      <c r="D538" s="56" t="s">
        <v>44</v>
      </c>
      <c r="E538" s="62" t="s">
        <v>98</v>
      </c>
      <c r="F538" s="62" t="s">
        <v>97</v>
      </c>
      <c r="G538" s="62" t="s">
        <v>98</v>
      </c>
      <c r="H538" s="62" t="s">
        <v>98</v>
      </c>
      <c r="I538" s="62" t="s">
        <v>98</v>
      </c>
      <c r="J538" s="63" t="s">
        <v>98</v>
      </c>
      <c r="K538" s="62" t="s">
        <v>98</v>
      </c>
      <c r="L538" s="62" t="s">
        <v>98</v>
      </c>
      <c r="M538" s="62" t="s">
        <v>98</v>
      </c>
      <c r="N538" s="62" t="s">
        <v>98</v>
      </c>
      <c r="O538" s="62" t="s">
        <v>97</v>
      </c>
      <c r="P538" s="62" t="s">
        <v>98</v>
      </c>
      <c r="Q538" s="64"/>
      <c r="R538" s="60">
        <f>AVERAGE(E537:J537)</f>
        <v>49.166666666666664</v>
      </c>
      <c r="S538" s="61" t="s">
        <v>46</v>
      </c>
    </row>
    <row r="539" spans="1:19" s="179" customFormat="1" ht="11.1" customHeight="1" x14ac:dyDescent="0.25">
      <c r="A539" s="59"/>
      <c r="B539" s="15"/>
      <c r="C539" s="15"/>
      <c r="D539" s="15"/>
      <c r="E539" s="15"/>
      <c r="F539" s="15"/>
      <c r="G539" s="161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s="179" customFormat="1" ht="11.1" customHeight="1" x14ac:dyDescent="0.25">
      <c r="A540" s="59"/>
      <c r="B540" s="231" t="s">
        <v>408</v>
      </c>
      <c r="C540" s="231"/>
      <c r="D540" s="56" t="s">
        <v>28</v>
      </c>
      <c r="E540" s="57" t="s">
        <v>411</v>
      </c>
      <c r="F540" s="57" t="s">
        <v>412</v>
      </c>
      <c r="G540" s="57" t="s">
        <v>413</v>
      </c>
      <c r="H540" s="57" t="s">
        <v>414</v>
      </c>
      <c r="I540" s="57" t="s">
        <v>415</v>
      </c>
      <c r="J540" s="57" t="s">
        <v>416</v>
      </c>
      <c r="K540" s="57" t="s">
        <v>417</v>
      </c>
      <c r="L540" s="57" t="s">
        <v>418</v>
      </c>
      <c r="M540" s="57" t="s">
        <v>419</v>
      </c>
      <c r="N540" s="57" t="s">
        <v>420</v>
      </c>
      <c r="O540" s="57" t="s">
        <v>421</v>
      </c>
      <c r="P540" s="57" t="s">
        <v>422</v>
      </c>
      <c r="Q540" s="15"/>
      <c r="R540" s="150" t="s">
        <v>41</v>
      </c>
      <c r="S540" s="58"/>
    </row>
    <row r="541" spans="1:19" s="179" customFormat="1" ht="11.1" customHeight="1" x14ac:dyDescent="0.25">
      <c r="A541" s="59"/>
      <c r="B541" s="231"/>
      <c r="C541" s="231"/>
      <c r="D541" s="56" t="s">
        <v>42</v>
      </c>
      <c r="E541" s="60">
        <v>80</v>
      </c>
      <c r="F541" s="60">
        <v>60</v>
      </c>
      <c r="G541" s="60">
        <v>20</v>
      </c>
      <c r="H541" s="60">
        <v>40</v>
      </c>
      <c r="I541" s="60">
        <v>130</v>
      </c>
      <c r="J541" s="60">
        <v>36</v>
      </c>
      <c r="K541" s="60">
        <v>35</v>
      </c>
      <c r="L541" s="60">
        <v>30</v>
      </c>
      <c r="M541" s="60">
        <v>45</v>
      </c>
      <c r="N541" s="60">
        <v>35</v>
      </c>
      <c r="O541" s="60">
        <v>70</v>
      </c>
      <c r="P541" s="60">
        <v>80</v>
      </c>
      <c r="Q541" s="15"/>
      <c r="R541" s="60">
        <f>AVERAGE(E541:P541)</f>
        <v>55.083333333333336</v>
      </c>
      <c r="S541" s="61" t="s">
        <v>43</v>
      </c>
    </row>
    <row r="542" spans="1:19" s="179" customFormat="1" ht="11.1" customHeight="1" x14ac:dyDescent="0.25">
      <c r="A542" s="59"/>
      <c r="B542" s="231"/>
      <c r="C542" s="231"/>
      <c r="D542" s="56" t="s">
        <v>44</v>
      </c>
      <c r="E542" s="62" t="s">
        <v>97</v>
      </c>
      <c r="F542" s="62" t="s">
        <v>98</v>
      </c>
      <c r="G542" s="62" t="s">
        <v>98</v>
      </c>
      <c r="H542" s="62" t="s">
        <v>98</v>
      </c>
      <c r="I542" s="62" t="s">
        <v>97</v>
      </c>
      <c r="J542" s="63" t="s">
        <v>98</v>
      </c>
      <c r="K542" s="62" t="s">
        <v>98</v>
      </c>
      <c r="L542" s="62" t="s">
        <v>98</v>
      </c>
      <c r="M542" s="62" t="s">
        <v>98</v>
      </c>
      <c r="N542" s="62" t="s">
        <v>98</v>
      </c>
      <c r="O542" s="62" t="s">
        <v>97</v>
      </c>
      <c r="P542" s="62" t="s">
        <v>97</v>
      </c>
      <c r="Q542" s="64"/>
      <c r="R542" s="60">
        <f>AVERAGE(E541:J541)</f>
        <v>61</v>
      </c>
      <c r="S542" s="61" t="s">
        <v>46</v>
      </c>
    </row>
    <row r="543" spans="1:19" s="185" customFormat="1" ht="11.1" customHeight="1" x14ac:dyDescent="0.25">
      <c r="A543" s="59"/>
      <c r="B543" s="184"/>
      <c r="C543" s="184"/>
      <c r="D543" s="59"/>
      <c r="E543" s="82"/>
      <c r="F543" s="82"/>
      <c r="G543" s="82"/>
      <c r="H543" s="82"/>
      <c r="I543" s="82"/>
      <c r="J543" s="83"/>
      <c r="K543" s="82"/>
      <c r="L543" s="82"/>
      <c r="M543" s="82"/>
      <c r="N543" s="82"/>
      <c r="O543" s="82"/>
      <c r="P543" s="82"/>
      <c r="Q543" s="81"/>
      <c r="R543" s="65"/>
      <c r="S543" s="85"/>
    </row>
    <row r="544" spans="1:19" s="183" customFormat="1" ht="11.1" customHeight="1" x14ac:dyDescent="0.25">
      <c r="A544" s="59"/>
      <c r="B544" s="231" t="s">
        <v>446</v>
      </c>
      <c r="C544" s="231"/>
      <c r="D544" s="56" t="s">
        <v>28</v>
      </c>
      <c r="E544" s="57" t="s">
        <v>434</v>
      </c>
      <c r="F544" s="57" t="s">
        <v>435</v>
      </c>
      <c r="G544" s="57" t="s">
        <v>436</v>
      </c>
      <c r="H544" s="57" t="s">
        <v>437</v>
      </c>
      <c r="I544" s="57" t="s">
        <v>438</v>
      </c>
      <c r="J544" s="57" t="s">
        <v>439</v>
      </c>
      <c r="K544" s="57" t="s">
        <v>440</v>
      </c>
      <c r="L544" s="57" t="s">
        <v>441</v>
      </c>
      <c r="M544" s="57" t="s">
        <v>442</v>
      </c>
      <c r="N544" s="57" t="s">
        <v>443</v>
      </c>
      <c r="O544" s="57" t="s">
        <v>444</v>
      </c>
      <c r="P544" s="57" t="s">
        <v>445</v>
      </c>
      <c r="Q544" s="15"/>
      <c r="R544" s="150" t="s">
        <v>41</v>
      </c>
      <c r="S544" s="58"/>
    </row>
    <row r="545" spans="1:19" s="183" customFormat="1" ht="11.1" customHeight="1" x14ac:dyDescent="0.25">
      <c r="A545" s="59"/>
      <c r="B545" s="231"/>
      <c r="C545" s="231"/>
      <c r="D545" s="56" t="s">
        <v>42</v>
      </c>
      <c r="E545" s="60"/>
      <c r="F545" s="60">
        <v>30</v>
      </c>
      <c r="G545" s="60">
        <v>90</v>
      </c>
      <c r="H545" s="60">
        <v>40</v>
      </c>
      <c r="I545" s="60">
        <v>20</v>
      </c>
      <c r="J545" s="60">
        <v>20</v>
      </c>
      <c r="K545" s="60">
        <v>40</v>
      </c>
      <c r="L545" s="60">
        <v>40</v>
      </c>
      <c r="M545" s="60">
        <v>20</v>
      </c>
      <c r="N545" s="60"/>
      <c r="O545" s="60">
        <v>80</v>
      </c>
      <c r="P545" s="60">
        <v>60</v>
      </c>
      <c r="Q545" s="15"/>
      <c r="R545" s="60">
        <f>AVERAGE(E545:P545)</f>
        <v>44</v>
      </c>
      <c r="S545" s="61" t="s">
        <v>43</v>
      </c>
    </row>
    <row r="546" spans="1:19" s="183" customFormat="1" ht="11.1" customHeight="1" x14ac:dyDescent="0.25">
      <c r="A546" s="59"/>
      <c r="B546" s="231"/>
      <c r="C546" s="231"/>
      <c r="D546" s="56" t="s">
        <v>44</v>
      </c>
      <c r="E546" s="62" t="s">
        <v>45</v>
      </c>
      <c r="F546" s="62" t="s">
        <v>98</v>
      </c>
      <c r="G546" s="62" t="s">
        <v>97</v>
      </c>
      <c r="H546" s="62" t="s">
        <v>98</v>
      </c>
      <c r="I546" s="62" t="s">
        <v>98</v>
      </c>
      <c r="J546" s="63" t="s">
        <v>98</v>
      </c>
      <c r="K546" s="62" t="s">
        <v>98</v>
      </c>
      <c r="L546" s="62" t="s">
        <v>98</v>
      </c>
      <c r="M546" s="62" t="s">
        <v>98</v>
      </c>
      <c r="N546" s="62" t="s">
        <v>460</v>
      </c>
      <c r="O546" s="62" t="s">
        <v>97</v>
      </c>
      <c r="P546" s="62" t="s">
        <v>98</v>
      </c>
      <c r="Q546" s="64"/>
      <c r="R546" s="60">
        <f>AVERAGE(E545:J545)</f>
        <v>40</v>
      </c>
      <c r="S546" s="61" t="s">
        <v>46</v>
      </c>
    </row>
    <row r="547" spans="1:19" s="185" customFormat="1" ht="11.1" customHeight="1" x14ac:dyDescent="0.25">
      <c r="A547" s="59"/>
      <c r="B547" s="189"/>
      <c r="C547" s="189"/>
      <c r="D547" s="59"/>
      <c r="E547" s="82"/>
      <c r="F547" s="82"/>
      <c r="G547" s="82"/>
      <c r="H547" s="82"/>
      <c r="I547" s="82"/>
      <c r="J547" s="83"/>
      <c r="K547" s="82"/>
      <c r="L547" s="82"/>
      <c r="M547" s="82"/>
      <c r="N547" s="82"/>
      <c r="O547" s="82"/>
      <c r="P547" s="82"/>
      <c r="Q547" s="81"/>
      <c r="R547" s="65"/>
      <c r="S547" s="85"/>
    </row>
    <row r="548" spans="1:19" s="188" customFormat="1" ht="11.1" customHeight="1" x14ac:dyDescent="0.25">
      <c r="A548" s="59"/>
      <c r="B548" s="231" t="s">
        <v>465</v>
      </c>
      <c r="C548" s="231"/>
      <c r="D548" s="56" t="s">
        <v>28</v>
      </c>
      <c r="E548" s="57" t="s">
        <v>466</v>
      </c>
      <c r="F548" s="57" t="s">
        <v>467</v>
      </c>
      <c r="G548" s="57" t="s">
        <v>468</v>
      </c>
      <c r="H548" s="57" t="s">
        <v>469</v>
      </c>
      <c r="I548" s="57" t="s">
        <v>470</v>
      </c>
      <c r="J548" s="57" t="s">
        <v>471</v>
      </c>
      <c r="K548" s="57" t="s">
        <v>472</v>
      </c>
      <c r="L548" s="57" t="s">
        <v>473</v>
      </c>
      <c r="M548" s="57" t="s">
        <v>474</v>
      </c>
      <c r="N548" s="57" t="s">
        <v>475</v>
      </c>
      <c r="O548" s="57" t="s">
        <v>476</v>
      </c>
      <c r="P548" s="57" t="s">
        <v>477</v>
      </c>
      <c r="Q548" s="15"/>
      <c r="R548" s="150" t="s">
        <v>41</v>
      </c>
      <c r="S548" s="58"/>
    </row>
    <row r="549" spans="1:19" s="188" customFormat="1" ht="11.1" customHeight="1" x14ac:dyDescent="0.25">
      <c r="A549" s="59"/>
      <c r="B549" s="231"/>
      <c r="C549" s="231"/>
      <c r="D549" s="56" t="s">
        <v>42</v>
      </c>
      <c r="E549" s="60"/>
      <c r="F549" s="60">
        <v>60</v>
      </c>
      <c r="G549" s="60">
        <v>60</v>
      </c>
      <c r="H549" s="60">
        <v>70</v>
      </c>
      <c r="I549" s="60">
        <v>60</v>
      </c>
      <c r="J549" s="60">
        <v>40</v>
      </c>
      <c r="K549" s="60">
        <v>50</v>
      </c>
      <c r="L549" s="60">
        <v>50</v>
      </c>
      <c r="M549" s="60">
        <v>50</v>
      </c>
      <c r="N549" s="60">
        <v>90</v>
      </c>
      <c r="O549" s="60">
        <v>70</v>
      </c>
      <c r="P549" s="60"/>
      <c r="Q549" s="15"/>
      <c r="R549" s="60">
        <f>AVERAGE(E549:P549)</f>
        <v>60</v>
      </c>
      <c r="S549" s="61" t="s">
        <v>43</v>
      </c>
    </row>
    <row r="550" spans="1:19" s="188" customFormat="1" ht="11.1" customHeight="1" x14ac:dyDescent="0.25">
      <c r="A550" s="59"/>
      <c r="B550" s="231"/>
      <c r="C550" s="231"/>
      <c r="D550" s="56" t="s">
        <v>44</v>
      </c>
      <c r="E550" s="62" t="s">
        <v>45</v>
      </c>
      <c r="F550" s="62" t="s">
        <v>290</v>
      </c>
      <c r="G550" s="62" t="s">
        <v>83</v>
      </c>
      <c r="H550" s="62" t="s">
        <v>83</v>
      </c>
      <c r="I550" s="62" t="s">
        <v>83</v>
      </c>
      <c r="J550" s="63" t="s">
        <v>83</v>
      </c>
      <c r="K550" s="62" t="s">
        <v>83</v>
      </c>
      <c r="L550" s="62" t="s">
        <v>83</v>
      </c>
      <c r="M550" s="62"/>
      <c r="N550" s="62"/>
      <c r="O550" s="62"/>
      <c r="P550" s="62" t="s">
        <v>45</v>
      </c>
      <c r="Q550" s="64"/>
      <c r="R550" s="60">
        <f>AVERAGE(E549:J549)</f>
        <v>58</v>
      </c>
      <c r="S550" s="61" t="s">
        <v>46</v>
      </c>
    </row>
    <row r="551" spans="1:19" s="185" customFormat="1" ht="11.1" customHeight="1" x14ac:dyDescent="0.25">
      <c r="A551" s="59"/>
      <c r="B551" s="184"/>
      <c r="C551" s="184"/>
      <c r="D551" s="59"/>
      <c r="E551" s="82"/>
      <c r="F551" s="82"/>
      <c r="G551" s="82"/>
      <c r="H551" s="82"/>
      <c r="I551" s="82"/>
      <c r="J551" s="83"/>
      <c r="K551" s="82"/>
      <c r="L551" s="82"/>
      <c r="M551" s="82"/>
      <c r="N551" s="82"/>
      <c r="O551" s="82"/>
      <c r="P551" s="82"/>
      <c r="Q551" s="81"/>
      <c r="R551" s="65"/>
      <c r="S551" s="85"/>
    </row>
    <row r="553" spans="1:19" ht="20.100000000000001" customHeight="1" x14ac:dyDescent="0.25">
      <c r="A553" s="164" t="s">
        <v>260</v>
      </c>
      <c r="B553" s="10"/>
      <c r="C553" s="10"/>
      <c r="D553" s="10"/>
      <c r="E553" s="10"/>
      <c r="F553" s="10"/>
      <c r="G553" s="159"/>
      <c r="H553" s="8"/>
      <c r="I553" s="8"/>
      <c r="J553" s="8"/>
      <c r="K553" s="8"/>
      <c r="L553" s="7"/>
      <c r="M553" s="7"/>
      <c r="N553" s="8"/>
      <c r="O553" s="8"/>
      <c r="P553" s="8"/>
      <c r="Q553" s="8"/>
      <c r="R553" s="8"/>
      <c r="S553" s="8"/>
    </row>
    <row r="554" spans="1:19" ht="15" customHeight="1" x14ac:dyDescent="0.25">
      <c r="A554" s="215" t="s">
        <v>351</v>
      </c>
      <c r="B554" s="215"/>
      <c r="C554" s="10"/>
      <c r="D554" s="14" t="s">
        <v>26</v>
      </c>
      <c r="E554" s="10"/>
      <c r="F554" s="10"/>
      <c r="G554" s="159"/>
      <c r="H554" s="8"/>
      <c r="I554" s="8"/>
      <c r="J554" s="8"/>
      <c r="K554" s="8"/>
      <c r="L554" s="7"/>
      <c r="M554" s="7"/>
      <c r="N554" s="8"/>
      <c r="O554" s="8"/>
      <c r="P554" s="8"/>
      <c r="Q554" s="8"/>
      <c r="R554" s="8"/>
      <c r="S554" s="149"/>
    </row>
    <row r="555" spans="1:19" ht="11.1" customHeight="1" x14ac:dyDescent="0.25">
      <c r="A555" s="2"/>
      <c r="B555" s="3"/>
      <c r="C555" s="2"/>
      <c r="D555" s="1"/>
      <c r="E555" s="1"/>
      <c r="F555" s="1"/>
      <c r="G555" s="160"/>
      <c r="H555" s="1"/>
      <c r="I555" s="1"/>
      <c r="J555" s="1"/>
      <c r="K555" s="1"/>
      <c r="L555" s="7"/>
      <c r="M555" s="7"/>
      <c r="N555" s="1"/>
      <c r="O555" s="1"/>
      <c r="P555" s="1"/>
      <c r="Q555" s="1"/>
      <c r="R555" s="1"/>
      <c r="S555" s="4"/>
    </row>
    <row r="556" spans="1:19" ht="11.1" customHeight="1" x14ac:dyDescent="0.25">
      <c r="A556" s="55"/>
      <c r="B556" s="225" t="s">
        <v>116</v>
      </c>
      <c r="C556" s="226"/>
      <c r="D556" s="56" t="s">
        <v>28</v>
      </c>
      <c r="E556" s="57" t="s">
        <v>29</v>
      </c>
      <c r="F556" s="57" t="s">
        <v>30</v>
      </c>
      <c r="G556" s="57" t="s">
        <v>31</v>
      </c>
      <c r="H556" s="57" t="s">
        <v>32</v>
      </c>
      <c r="I556" s="57" t="s">
        <v>33</v>
      </c>
      <c r="J556" s="57" t="s">
        <v>34</v>
      </c>
      <c r="K556" s="57" t="s">
        <v>35</v>
      </c>
      <c r="L556" s="57" t="s">
        <v>36</v>
      </c>
      <c r="M556" s="57" t="s">
        <v>37</v>
      </c>
      <c r="N556" s="57" t="s">
        <v>38</v>
      </c>
      <c r="O556" s="57" t="s">
        <v>39</v>
      </c>
      <c r="P556" s="57" t="s">
        <v>40</v>
      </c>
      <c r="Q556" s="15"/>
      <c r="R556" s="57" t="s">
        <v>41</v>
      </c>
      <c r="S556" s="58"/>
    </row>
    <row r="557" spans="1:19" ht="11.1" customHeight="1" x14ac:dyDescent="0.25">
      <c r="A557" s="59"/>
      <c r="B557" s="227"/>
      <c r="C557" s="228"/>
      <c r="D557" s="56" t="s">
        <v>42</v>
      </c>
      <c r="E557" s="60"/>
      <c r="F557" s="60"/>
      <c r="G557" s="60"/>
      <c r="H557" s="60"/>
      <c r="I557" s="60"/>
      <c r="J557" s="60"/>
      <c r="K557" s="60">
        <v>125</v>
      </c>
      <c r="L557" s="60"/>
      <c r="M557" s="60">
        <v>90</v>
      </c>
      <c r="N557" s="60">
        <v>100</v>
      </c>
      <c r="O557" s="60">
        <v>90</v>
      </c>
      <c r="P557" s="60"/>
      <c r="Q557" s="15"/>
      <c r="R557" s="60">
        <f>AVERAGE(E557:P557)</f>
        <v>101.25</v>
      </c>
      <c r="S557" s="61" t="s">
        <v>43</v>
      </c>
    </row>
    <row r="558" spans="1:19" ht="11.1" customHeight="1" x14ac:dyDescent="0.25">
      <c r="A558" s="59"/>
      <c r="B558" s="229"/>
      <c r="C558" s="230"/>
      <c r="D558" s="56" t="s">
        <v>44</v>
      </c>
      <c r="E558" s="62"/>
      <c r="F558" s="62"/>
      <c r="G558" s="62"/>
      <c r="H558" s="62"/>
      <c r="I558" s="62"/>
      <c r="J558" s="63"/>
      <c r="K558" s="63"/>
      <c r="L558" s="63" t="s">
        <v>150</v>
      </c>
      <c r="M558" s="63"/>
      <c r="N558" s="63"/>
      <c r="O558" s="63"/>
      <c r="P558" s="63" t="s">
        <v>45</v>
      </c>
      <c r="Q558" s="64"/>
      <c r="R558" s="60" t="s">
        <v>16</v>
      </c>
      <c r="S558" s="61" t="s">
        <v>46</v>
      </c>
    </row>
    <row r="559" spans="1:19" ht="11.1" customHeight="1" x14ac:dyDescent="0.25">
      <c r="A559" s="59"/>
      <c r="B559" s="59"/>
      <c r="C559" s="59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15"/>
      <c r="P559" s="15"/>
      <c r="Q559" s="15"/>
      <c r="R559" s="15"/>
      <c r="S559" s="54"/>
    </row>
    <row r="560" spans="1:19" ht="11.1" customHeight="1" x14ac:dyDescent="0.25">
      <c r="A560" s="55"/>
      <c r="B560" s="225" t="s">
        <v>117</v>
      </c>
      <c r="C560" s="226"/>
      <c r="D560" s="56" t="s">
        <v>28</v>
      </c>
      <c r="E560" s="57" t="s">
        <v>47</v>
      </c>
      <c r="F560" s="57" t="s">
        <v>48</v>
      </c>
      <c r="G560" s="57" t="s">
        <v>49</v>
      </c>
      <c r="H560" s="57" t="s">
        <v>50</v>
      </c>
      <c r="I560" s="57" t="s">
        <v>51</v>
      </c>
      <c r="J560" s="57" t="s">
        <v>52</v>
      </c>
      <c r="K560" s="57" t="s">
        <v>53</v>
      </c>
      <c r="L560" s="57" t="s">
        <v>54</v>
      </c>
      <c r="M560" s="57" t="s">
        <v>55</v>
      </c>
      <c r="N560" s="57" t="s">
        <v>56</v>
      </c>
      <c r="O560" s="57" t="s">
        <v>57</v>
      </c>
      <c r="P560" s="57" t="s">
        <v>58</v>
      </c>
      <c r="Q560" s="15"/>
      <c r="R560" s="57" t="s">
        <v>41</v>
      </c>
      <c r="S560" s="58"/>
    </row>
    <row r="561" spans="1:19" ht="11.1" customHeight="1" x14ac:dyDescent="0.25">
      <c r="A561" s="59"/>
      <c r="B561" s="227"/>
      <c r="C561" s="228"/>
      <c r="D561" s="56" t="s">
        <v>42</v>
      </c>
      <c r="E561" s="60"/>
      <c r="F561" s="60"/>
      <c r="G561" s="60">
        <v>90</v>
      </c>
      <c r="H561" s="60">
        <v>70</v>
      </c>
      <c r="I561" s="60">
        <v>60</v>
      </c>
      <c r="J561" s="60">
        <v>60</v>
      </c>
      <c r="K561" s="60">
        <v>70</v>
      </c>
      <c r="L561" s="60">
        <v>50</v>
      </c>
      <c r="M561" s="60">
        <v>120</v>
      </c>
      <c r="N561" s="60">
        <v>50</v>
      </c>
      <c r="O561" s="60">
        <v>70</v>
      </c>
      <c r="P561" s="60"/>
      <c r="Q561" s="15"/>
      <c r="R561" s="60">
        <f>AVERAGE(E561:P561)</f>
        <v>71.111111111111114</v>
      </c>
      <c r="S561" s="61" t="s">
        <v>43</v>
      </c>
    </row>
    <row r="562" spans="1:19" ht="11.1" customHeight="1" x14ac:dyDescent="0.25">
      <c r="A562" s="59"/>
      <c r="B562" s="229"/>
      <c r="C562" s="230"/>
      <c r="D562" s="56" t="s">
        <v>44</v>
      </c>
      <c r="E562" s="62" t="s">
        <v>45</v>
      </c>
      <c r="F562" s="62" t="s">
        <v>45</v>
      </c>
      <c r="G562" s="62"/>
      <c r="H562" s="62"/>
      <c r="I562" s="62"/>
      <c r="J562" s="63"/>
      <c r="K562" s="63"/>
      <c r="L562" s="63"/>
      <c r="M562" s="63"/>
      <c r="N562" s="63"/>
      <c r="O562" s="63"/>
      <c r="P562" s="63" t="s">
        <v>45</v>
      </c>
      <c r="Q562" s="64"/>
      <c r="R562" s="60">
        <f>AVERAGE(E561:J561)</f>
        <v>70</v>
      </c>
      <c r="S562" s="61" t="s">
        <v>46</v>
      </c>
    </row>
    <row r="563" spans="1:19" ht="11.1" customHeight="1" x14ac:dyDescent="0.25">
      <c r="A563" s="59"/>
      <c r="B563" s="52"/>
      <c r="C563" s="15"/>
      <c r="D563" s="66"/>
      <c r="E563" s="66"/>
      <c r="F563" s="66"/>
      <c r="G563" s="61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54"/>
    </row>
    <row r="564" spans="1:19" ht="11.1" customHeight="1" x14ac:dyDescent="0.25">
      <c r="A564" s="55"/>
      <c r="B564" s="225" t="s">
        <v>118</v>
      </c>
      <c r="C564" s="226"/>
      <c r="D564" s="56" t="s">
        <v>28</v>
      </c>
      <c r="E564" s="57" t="s">
        <v>60</v>
      </c>
      <c r="F564" s="57" t="s">
        <v>61</v>
      </c>
      <c r="G564" s="57" t="s">
        <v>62</v>
      </c>
      <c r="H564" s="57" t="s">
        <v>63</v>
      </c>
      <c r="I564" s="57" t="s">
        <v>64</v>
      </c>
      <c r="J564" s="57" t="s">
        <v>65</v>
      </c>
      <c r="K564" s="57" t="s">
        <v>66</v>
      </c>
      <c r="L564" s="57" t="s">
        <v>67</v>
      </c>
      <c r="M564" s="57" t="s">
        <v>68</v>
      </c>
      <c r="N564" s="57" t="s">
        <v>56</v>
      </c>
      <c r="O564" s="57" t="s">
        <v>69</v>
      </c>
      <c r="P564" s="57" t="s">
        <v>70</v>
      </c>
      <c r="Q564" s="15"/>
      <c r="R564" s="57" t="s">
        <v>41</v>
      </c>
      <c r="S564" s="58"/>
    </row>
    <row r="565" spans="1:19" ht="11.1" customHeight="1" x14ac:dyDescent="0.25">
      <c r="A565" s="59"/>
      <c r="B565" s="227"/>
      <c r="C565" s="228"/>
      <c r="D565" s="56" t="s">
        <v>42</v>
      </c>
      <c r="E565" s="60"/>
      <c r="F565" s="60"/>
      <c r="G565" s="60"/>
      <c r="H565" s="60"/>
      <c r="I565" s="60">
        <v>100</v>
      </c>
      <c r="J565" s="60"/>
      <c r="K565" s="60"/>
      <c r="L565" s="60">
        <v>30</v>
      </c>
      <c r="M565" s="60">
        <v>90</v>
      </c>
      <c r="N565" s="60">
        <v>70</v>
      </c>
      <c r="O565" s="60"/>
      <c r="P565" s="60"/>
      <c r="Q565" s="15"/>
      <c r="R565" s="60">
        <f>AVERAGE(E565:P565)</f>
        <v>72.5</v>
      </c>
      <c r="S565" s="61" t="s">
        <v>43</v>
      </c>
    </row>
    <row r="566" spans="1:19" ht="11.1" customHeight="1" x14ac:dyDescent="0.25">
      <c r="A566" s="59"/>
      <c r="B566" s="229"/>
      <c r="C566" s="230"/>
      <c r="D566" s="56" t="s">
        <v>44</v>
      </c>
      <c r="E566" s="62" t="s">
        <v>45</v>
      </c>
      <c r="F566" s="62" t="s">
        <v>45</v>
      </c>
      <c r="G566" s="62"/>
      <c r="H566" s="62"/>
      <c r="I566" s="62"/>
      <c r="J566" s="63"/>
      <c r="K566" s="63" t="s">
        <v>176</v>
      </c>
      <c r="L566" s="63"/>
      <c r="M566" s="63"/>
      <c r="N566" s="63"/>
      <c r="O566" s="63"/>
      <c r="P566" s="63" t="s">
        <v>45</v>
      </c>
      <c r="Q566" s="64"/>
      <c r="R566" s="60">
        <f>AVERAGE(E565:J565)</f>
        <v>100</v>
      </c>
      <c r="S566" s="61" t="s">
        <v>46</v>
      </c>
    </row>
    <row r="567" spans="1:19" ht="11.1" customHeight="1" x14ac:dyDescent="0.25">
      <c r="A567" s="59"/>
      <c r="B567" s="55"/>
      <c r="C567" s="59"/>
      <c r="D567" s="59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59"/>
      <c r="R567" s="59"/>
      <c r="S567" s="59"/>
    </row>
    <row r="568" spans="1:19" ht="11.1" customHeight="1" x14ac:dyDescent="0.25">
      <c r="A568" s="55"/>
      <c r="B568" s="225" t="s">
        <v>119</v>
      </c>
      <c r="C568" s="226"/>
      <c r="D568" s="56" t="s">
        <v>28</v>
      </c>
      <c r="E568" s="57" t="s">
        <v>71</v>
      </c>
      <c r="F568" s="57" t="s">
        <v>72</v>
      </c>
      <c r="G568" s="57" t="s">
        <v>73</v>
      </c>
      <c r="H568" s="57" t="s">
        <v>74</v>
      </c>
      <c r="I568" s="57" t="s">
        <v>75</v>
      </c>
      <c r="J568" s="57" t="s">
        <v>76</v>
      </c>
      <c r="K568" s="57" t="s">
        <v>77</v>
      </c>
      <c r="L568" s="57" t="s">
        <v>78</v>
      </c>
      <c r="M568" s="57" t="s">
        <v>79</v>
      </c>
      <c r="N568" s="57" t="s">
        <v>80</v>
      </c>
      <c r="O568" s="57" t="s">
        <v>81</v>
      </c>
      <c r="P568" s="57" t="s">
        <v>82</v>
      </c>
      <c r="Q568" s="15"/>
      <c r="R568" s="57" t="s">
        <v>41</v>
      </c>
      <c r="S568" s="58"/>
    </row>
    <row r="569" spans="1:19" ht="11.1" customHeight="1" x14ac:dyDescent="0.25">
      <c r="A569" s="59"/>
      <c r="B569" s="227"/>
      <c r="C569" s="228"/>
      <c r="D569" s="56" t="s">
        <v>42</v>
      </c>
      <c r="E569" s="60"/>
      <c r="F569" s="60"/>
      <c r="G569" s="60">
        <v>70</v>
      </c>
      <c r="H569" s="60">
        <v>70</v>
      </c>
      <c r="I569" s="60">
        <v>70</v>
      </c>
      <c r="J569" s="60">
        <v>80</v>
      </c>
      <c r="K569" s="60">
        <v>60</v>
      </c>
      <c r="L569" s="60">
        <v>50</v>
      </c>
      <c r="M569" s="60">
        <v>90</v>
      </c>
      <c r="N569" s="60">
        <v>60</v>
      </c>
      <c r="O569" s="60">
        <v>110</v>
      </c>
      <c r="P569" s="60"/>
      <c r="Q569" s="15"/>
      <c r="R569" s="60">
        <f>AVERAGE(E569:P569)</f>
        <v>73.333333333333329</v>
      </c>
      <c r="S569" s="61" t="s">
        <v>43</v>
      </c>
    </row>
    <row r="570" spans="1:19" ht="11.1" customHeight="1" x14ac:dyDescent="0.25">
      <c r="A570" s="59"/>
      <c r="B570" s="229"/>
      <c r="C570" s="230"/>
      <c r="D570" s="56" t="s">
        <v>44</v>
      </c>
      <c r="E570" s="62" t="s">
        <v>45</v>
      </c>
      <c r="F570" s="62" t="s">
        <v>45</v>
      </c>
      <c r="G570" s="62"/>
      <c r="H570" s="62"/>
      <c r="I570" s="62"/>
      <c r="J570" s="63" t="s">
        <v>83</v>
      </c>
      <c r="K570" s="63" t="s">
        <v>262</v>
      </c>
      <c r="L570" s="63" t="s">
        <v>83</v>
      </c>
      <c r="M570" s="63" t="s">
        <v>83</v>
      </c>
      <c r="N570" s="63" t="s">
        <v>83</v>
      </c>
      <c r="O570" s="63"/>
      <c r="P570" s="63"/>
      <c r="Q570" s="64"/>
      <c r="R570" s="60">
        <f>AVERAGE(E569:J569)</f>
        <v>72.5</v>
      </c>
      <c r="S570" s="61" t="s">
        <v>46</v>
      </c>
    </row>
    <row r="571" spans="1:19" ht="11.1" customHeight="1" x14ac:dyDescent="0.25">
      <c r="A571" s="59"/>
      <c r="B571" s="55"/>
      <c r="C571" s="59"/>
      <c r="D571" s="59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59"/>
      <c r="R571" s="59"/>
      <c r="S571" s="59"/>
    </row>
    <row r="572" spans="1:19" ht="11.1" customHeight="1" x14ac:dyDescent="0.25">
      <c r="A572" s="55"/>
      <c r="B572" s="225" t="s">
        <v>122</v>
      </c>
      <c r="C572" s="226"/>
      <c r="D572" s="56" t="s">
        <v>28</v>
      </c>
      <c r="E572" s="57" t="s">
        <v>85</v>
      </c>
      <c r="F572" s="57" t="s">
        <v>86</v>
      </c>
      <c r="G572" s="57" t="s">
        <v>87</v>
      </c>
      <c r="H572" s="57" t="s">
        <v>88</v>
      </c>
      <c r="I572" s="57" t="s">
        <v>89</v>
      </c>
      <c r="J572" s="57" t="s">
        <v>90</v>
      </c>
      <c r="K572" s="57" t="s">
        <v>91</v>
      </c>
      <c r="L572" s="57" t="s">
        <v>92</v>
      </c>
      <c r="M572" s="57" t="s">
        <v>93</v>
      </c>
      <c r="N572" s="57" t="s">
        <v>94</v>
      </c>
      <c r="O572" s="57" t="s">
        <v>95</v>
      </c>
      <c r="P572" s="57" t="s">
        <v>96</v>
      </c>
      <c r="Q572" s="15"/>
      <c r="R572" s="57" t="s">
        <v>41</v>
      </c>
      <c r="S572" s="58"/>
    </row>
    <row r="573" spans="1:19" ht="11.1" customHeight="1" x14ac:dyDescent="0.25">
      <c r="A573" s="59"/>
      <c r="B573" s="227"/>
      <c r="C573" s="228"/>
      <c r="D573" s="56" t="s">
        <v>42</v>
      </c>
      <c r="E573" s="60">
        <v>100</v>
      </c>
      <c r="F573" s="60"/>
      <c r="G573" s="60">
        <v>90</v>
      </c>
      <c r="H573" s="60">
        <v>80</v>
      </c>
      <c r="I573" s="60">
        <v>80</v>
      </c>
      <c r="J573" s="60">
        <v>40</v>
      </c>
      <c r="K573" s="60" t="s">
        <v>16</v>
      </c>
      <c r="L573" s="60">
        <v>80</v>
      </c>
      <c r="M573" s="60">
        <v>70</v>
      </c>
      <c r="N573" s="60">
        <v>70</v>
      </c>
      <c r="O573" s="60">
        <v>20</v>
      </c>
      <c r="P573" s="60"/>
      <c r="Q573" s="15"/>
      <c r="R573" s="60">
        <f>AVERAGE(E573:P573)</f>
        <v>70</v>
      </c>
      <c r="S573" s="61" t="s">
        <v>43</v>
      </c>
    </row>
    <row r="574" spans="1:19" ht="11.1" customHeight="1" x14ac:dyDescent="0.25">
      <c r="A574" s="59"/>
      <c r="B574" s="229"/>
      <c r="C574" s="230"/>
      <c r="D574" s="56" t="s">
        <v>44</v>
      </c>
      <c r="E574" s="62" t="s">
        <v>97</v>
      </c>
      <c r="F574" s="62" t="s">
        <v>45</v>
      </c>
      <c r="G574" s="62" t="s">
        <v>97</v>
      </c>
      <c r="H574" s="62" t="s">
        <v>97</v>
      </c>
      <c r="I574" s="62" t="s">
        <v>83</v>
      </c>
      <c r="J574" s="63" t="s">
        <v>98</v>
      </c>
      <c r="K574" s="63" t="s">
        <v>16</v>
      </c>
      <c r="L574" s="63" t="s">
        <v>121</v>
      </c>
      <c r="M574" s="63" t="s">
        <v>83</v>
      </c>
      <c r="N574" s="63" t="s">
        <v>83</v>
      </c>
      <c r="O574" s="63" t="s">
        <v>98</v>
      </c>
      <c r="P574" s="63" t="s">
        <v>45</v>
      </c>
      <c r="Q574" s="64"/>
      <c r="R574" s="60">
        <f>AVERAGE(E573:J573)</f>
        <v>78</v>
      </c>
      <c r="S574" s="61" t="s">
        <v>46</v>
      </c>
    </row>
    <row r="575" spans="1:19" ht="11.1" customHeight="1" x14ac:dyDescent="0.25">
      <c r="A575" s="59"/>
      <c r="B575" s="15"/>
      <c r="C575" s="15"/>
      <c r="D575" s="15"/>
      <c r="E575" s="15"/>
      <c r="F575" s="15"/>
      <c r="G575" s="161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ht="11.1" customHeight="1" x14ac:dyDescent="0.25">
      <c r="A576" s="55"/>
      <c r="B576" s="225" t="s">
        <v>128</v>
      </c>
      <c r="C576" s="226"/>
      <c r="D576" s="56" t="s">
        <v>28</v>
      </c>
      <c r="E576" s="57" t="s">
        <v>124</v>
      </c>
      <c r="F576" s="57" t="s">
        <v>125</v>
      </c>
      <c r="G576" s="57" t="s">
        <v>126</v>
      </c>
      <c r="H576" s="57" t="s">
        <v>127</v>
      </c>
      <c r="I576" s="57" t="s">
        <v>129</v>
      </c>
      <c r="J576" s="57" t="s">
        <v>130</v>
      </c>
      <c r="K576" s="57" t="s">
        <v>131</v>
      </c>
      <c r="L576" s="57" t="s">
        <v>132</v>
      </c>
      <c r="M576" s="57" t="s">
        <v>133</v>
      </c>
      <c r="N576" s="57" t="s">
        <v>134</v>
      </c>
      <c r="O576" s="57" t="s">
        <v>135</v>
      </c>
      <c r="P576" s="57" t="s">
        <v>136</v>
      </c>
      <c r="Q576" s="15"/>
      <c r="R576" s="57" t="s">
        <v>41</v>
      </c>
      <c r="S576" s="58"/>
    </row>
    <row r="577" spans="1:19" ht="11.1" customHeight="1" x14ac:dyDescent="0.25">
      <c r="A577" s="59"/>
      <c r="B577" s="227"/>
      <c r="C577" s="228"/>
      <c r="D577" s="56" t="s">
        <v>42</v>
      </c>
      <c r="E577" s="60"/>
      <c r="F577" s="60"/>
      <c r="G577" s="60">
        <v>100</v>
      </c>
      <c r="H577" s="60">
        <v>90</v>
      </c>
      <c r="I577" s="60">
        <v>20</v>
      </c>
      <c r="J577" s="60" t="s">
        <v>16</v>
      </c>
      <c r="K577" s="60">
        <v>60</v>
      </c>
      <c r="L577" s="60">
        <v>60</v>
      </c>
      <c r="M577" s="60">
        <v>60</v>
      </c>
      <c r="N577" s="60">
        <v>80</v>
      </c>
      <c r="O577" s="60" t="s">
        <v>45</v>
      </c>
      <c r="P577" s="60" t="s">
        <v>16</v>
      </c>
      <c r="Q577" s="15"/>
      <c r="R577" s="60">
        <f>AVERAGE(E577:P577)</f>
        <v>67.142857142857139</v>
      </c>
      <c r="S577" s="61" t="s">
        <v>43</v>
      </c>
    </row>
    <row r="578" spans="1:19" ht="11.1" customHeight="1" x14ac:dyDescent="0.25">
      <c r="A578" s="59"/>
      <c r="B578" s="229"/>
      <c r="C578" s="230"/>
      <c r="D578" s="56" t="s">
        <v>44</v>
      </c>
      <c r="E578" s="62" t="s">
        <v>45</v>
      </c>
      <c r="F578" s="62" t="s">
        <v>45</v>
      </c>
      <c r="G578" s="62" t="s">
        <v>97</v>
      </c>
      <c r="H578" s="62" t="s">
        <v>97</v>
      </c>
      <c r="I578" s="63" t="s">
        <v>98</v>
      </c>
      <c r="J578" s="63" t="s">
        <v>16</v>
      </c>
      <c r="K578" s="62" t="s">
        <v>98</v>
      </c>
      <c r="L578" s="62" t="s">
        <v>98</v>
      </c>
      <c r="M578" s="62" t="s">
        <v>98</v>
      </c>
      <c r="N578" s="63" t="s">
        <v>97</v>
      </c>
      <c r="O578" s="63" t="s">
        <v>16</v>
      </c>
      <c r="P578" s="63" t="s">
        <v>16</v>
      </c>
      <c r="Q578" s="64"/>
      <c r="R578" s="60">
        <f>AVERAGE(E577:J577)</f>
        <v>70</v>
      </c>
      <c r="S578" s="61" t="s">
        <v>46</v>
      </c>
    </row>
    <row r="579" spans="1:19" ht="11.1" customHeight="1" x14ac:dyDescent="0.25">
      <c r="A579" s="59"/>
      <c r="B579" s="15"/>
      <c r="C579" s="15"/>
      <c r="D579" s="15"/>
      <c r="E579" s="15"/>
      <c r="F579" s="15"/>
      <c r="G579" s="161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 ht="11.1" customHeight="1" x14ac:dyDescent="0.25">
      <c r="A580" s="55"/>
      <c r="B580" s="225" t="s">
        <v>295</v>
      </c>
      <c r="C580" s="226"/>
      <c r="D580" s="56" t="s">
        <v>28</v>
      </c>
      <c r="E580" s="57" t="s">
        <v>296</v>
      </c>
      <c r="F580" s="57" t="s">
        <v>297</v>
      </c>
      <c r="G580" s="57" t="s">
        <v>298</v>
      </c>
      <c r="H580" s="57" t="s">
        <v>299</v>
      </c>
      <c r="I580" s="57" t="s">
        <v>300</v>
      </c>
      <c r="J580" s="57" t="s">
        <v>301</v>
      </c>
      <c r="K580" s="57" t="s">
        <v>302</v>
      </c>
      <c r="L580" s="57" t="s">
        <v>303</v>
      </c>
      <c r="M580" s="57" t="s">
        <v>304</v>
      </c>
      <c r="N580" s="57" t="s">
        <v>305</v>
      </c>
      <c r="O580" s="57" t="s">
        <v>306</v>
      </c>
      <c r="P580" s="57" t="s">
        <v>307</v>
      </c>
      <c r="Q580" s="15"/>
      <c r="R580" s="150" t="s">
        <v>41</v>
      </c>
      <c r="S580" s="58"/>
    </row>
    <row r="581" spans="1:19" ht="11.1" customHeight="1" x14ac:dyDescent="0.25">
      <c r="A581" s="59"/>
      <c r="B581" s="227"/>
      <c r="C581" s="228"/>
      <c r="D581" s="56" t="s">
        <v>42</v>
      </c>
      <c r="E581" s="60">
        <v>80</v>
      </c>
      <c r="F581" s="60">
        <v>90</v>
      </c>
      <c r="G581" s="60">
        <v>90</v>
      </c>
      <c r="H581" s="60">
        <v>80</v>
      </c>
      <c r="I581" s="60">
        <v>50</v>
      </c>
      <c r="J581" s="60">
        <v>60</v>
      </c>
      <c r="K581" s="60">
        <v>30</v>
      </c>
      <c r="L581" s="60">
        <v>50</v>
      </c>
      <c r="M581" s="60">
        <v>60</v>
      </c>
      <c r="N581" s="60">
        <v>90</v>
      </c>
      <c r="O581" s="60">
        <v>90</v>
      </c>
      <c r="P581" s="60">
        <v>90</v>
      </c>
      <c r="Q581" s="15"/>
      <c r="R581" s="60">
        <f>AVERAGE(E581:P581)</f>
        <v>71.666666666666671</v>
      </c>
      <c r="S581" s="61" t="s">
        <v>43</v>
      </c>
    </row>
    <row r="582" spans="1:19" ht="11.1" customHeight="1" x14ac:dyDescent="0.25">
      <c r="A582" s="59"/>
      <c r="B582" s="229"/>
      <c r="C582" s="230"/>
      <c r="D582" s="56" t="s">
        <v>44</v>
      </c>
      <c r="E582" s="62" t="s">
        <v>97</v>
      </c>
      <c r="F582" s="62" t="s">
        <v>97</v>
      </c>
      <c r="G582" s="62" t="s">
        <v>97</v>
      </c>
      <c r="H582" s="62" t="s">
        <v>97</v>
      </c>
      <c r="I582" s="62" t="s">
        <v>98</v>
      </c>
      <c r="J582" s="63" t="s">
        <v>98</v>
      </c>
      <c r="K582" s="62" t="s">
        <v>98</v>
      </c>
      <c r="L582" s="62" t="s">
        <v>98</v>
      </c>
      <c r="M582" s="62" t="s">
        <v>98</v>
      </c>
      <c r="N582" s="62" t="s">
        <v>97</v>
      </c>
      <c r="O582" s="62" t="s">
        <v>97</v>
      </c>
      <c r="P582" s="62" t="s">
        <v>97</v>
      </c>
      <c r="Q582" s="64"/>
      <c r="R582" s="60">
        <f>AVERAGE(E581:J581)</f>
        <v>75</v>
      </c>
      <c r="S582" s="61" t="s">
        <v>46</v>
      </c>
    </row>
    <row r="583" spans="1:19" s="179" customFormat="1" ht="11.1" customHeight="1" x14ac:dyDescent="0.25">
      <c r="A583" s="59"/>
      <c r="B583" s="15"/>
      <c r="C583" s="15"/>
      <c r="D583" s="15"/>
      <c r="E583" s="15"/>
      <c r="F583" s="15"/>
      <c r="G583" s="161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s="179" customFormat="1" ht="11.1" customHeight="1" x14ac:dyDescent="0.25">
      <c r="A584" s="59"/>
      <c r="B584" s="231" t="s">
        <v>408</v>
      </c>
      <c r="C584" s="231"/>
      <c r="D584" s="56" t="s">
        <v>28</v>
      </c>
      <c r="E584" s="57" t="s">
        <v>411</v>
      </c>
      <c r="F584" s="57" t="s">
        <v>412</v>
      </c>
      <c r="G584" s="57" t="s">
        <v>413</v>
      </c>
      <c r="H584" s="57" t="s">
        <v>414</v>
      </c>
      <c r="I584" s="57" t="s">
        <v>415</v>
      </c>
      <c r="J584" s="57" t="s">
        <v>416</v>
      </c>
      <c r="K584" s="57" t="s">
        <v>417</v>
      </c>
      <c r="L584" s="57" t="s">
        <v>418</v>
      </c>
      <c r="M584" s="57" t="s">
        <v>419</v>
      </c>
      <c r="N584" s="57" t="s">
        <v>420</v>
      </c>
      <c r="O584" s="57" t="s">
        <v>421</v>
      </c>
      <c r="P584" s="57" t="s">
        <v>422</v>
      </c>
      <c r="Q584" s="15"/>
      <c r="R584" s="150" t="s">
        <v>41</v>
      </c>
      <c r="S584" s="58"/>
    </row>
    <row r="585" spans="1:19" s="179" customFormat="1" ht="11.1" customHeight="1" x14ac:dyDescent="0.25">
      <c r="A585" s="59"/>
      <c r="B585" s="231"/>
      <c r="C585" s="231"/>
      <c r="D585" s="56" t="s">
        <v>42</v>
      </c>
      <c r="E585" s="60">
        <v>100</v>
      </c>
      <c r="F585" s="60">
        <v>80</v>
      </c>
      <c r="G585" s="60">
        <v>90</v>
      </c>
      <c r="H585" s="60">
        <v>50</v>
      </c>
      <c r="I585" s="60">
        <v>90</v>
      </c>
      <c r="J585" s="60">
        <v>90</v>
      </c>
      <c r="K585" s="60">
        <v>40</v>
      </c>
      <c r="L585" s="60">
        <v>60</v>
      </c>
      <c r="M585" s="60">
        <v>120</v>
      </c>
      <c r="N585" s="60"/>
      <c r="O585" s="60">
        <v>70</v>
      </c>
      <c r="P585" s="60">
        <v>90</v>
      </c>
      <c r="Q585" s="15"/>
      <c r="R585" s="60">
        <f>AVERAGE(E585:P585)</f>
        <v>80</v>
      </c>
      <c r="S585" s="61" t="s">
        <v>43</v>
      </c>
    </row>
    <row r="586" spans="1:19" s="179" customFormat="1" ht="11.1" customHeight="1" x14ac:dyDescent="0.25">
      <c r="A586" s="59"/>
      <c r="B586" s="231"/>
      <c r="C586" s="231"/>
      <c r="D586" s="56" t="s">
        <v>44</v>
      </c>
      <c r="E586" s="62" t="s">
        <v>97</v>
      </c>
      <c r="F586" s="62" t="s">
        <v>97</v>
      </c>
      <c r="G586" s="62" t="s">
        <v>97</v>
      </c>
      <c r="H586" s="62" t="s">
        <v>98</v>
      </c>
      <c r="I586" s="62" t="s">
        <v>97</v>
      </c>
      <c r="J586" s="63" t="s">
        <v>97</v>
      </c>
      <c r="K586" s="62" t="s">
        <v>98</v>
      </c>
      <c r="L586" s="62" t="s">
        <v>98</v>
      </c>
      <c r="M586" s="62" t="s">
        <v>97</v>
      </c>
      <c r="N586" s="62" t="s">
        <v>311</v>
      </c>
      <c r="O586" s="62" t="s">
        <v>98</v>
      </c>
      <c r="P586" s="62" t="s">
        <v>97</v>
      </c>
      <c r="Q586" s="64"/>
      <c r="R586" s="60">
        <f>AVERAGE(E585:J585)</f>
        <v>83.333333333333329</v>
      </c>
      <c r="S586" s="61" t="s">
        <v>46</v>
      </c>
    </row>
    <row r="587" spans="1:19" s="185" customFormat="1" ht="11.1" customHeight="1" x14ac:dyDescent="0.25">
      <c r="A587" s="59"/>
      <c r="B587" s="184"/>
      <c r="C587" s="184"/>
      <c r="D587" s="59"/>
      <c r="E587" s="82"/>
      <c r="F587" s="82"/>
      <c r="G587" s="82"/>
      <c r="H587" s="82"/>
      <c r="I587" s="82"/>
      <c r="J587" s="83"/>
      <c r="K587" s="82"/>
      <c r="L587" s="82"/>
      <c r="M587" s="82"/>
      <c r="N587" s="82"/>
      <c r="O587" s="82"/>
      <c r="P587" s="82"/>
      <c r="Q587" s="81"/>
      <c r="R587" s="65"/>
      <c r="S587" s="85"/>
    </row>
    <row r="588" spans="1:19" s="183" customFormat="1" ht="11.1" customHeight="1" x14ac:dyDescent="0.25">
      <c r="A588" s="59"/>
      <c r="B588" s="231" t="s">
        <v>446</v>
      </c>
      <c r="C588" s="231"/>
      <c r="D588" s="56" t="s">
        <v>28</v>
      </c>
      <c r="E588" s="57" t="s">
        <v>434</v>
      </c>
      <c r="F588" s="57" t="s">
        <v>435</v>
      </c>
      <c r="G588" s="57" t="s">
        <v>436</v>
      </c>
      <c r="H588" s="57" t="s">
        <v>437</v>
      </c>
      <c r="I588" s="57" t="s">
        <v>438</v>
      </c>
      <c r="J588" s="57" t="s">
        <v>439</v>
      </c>
      <c r="K588" s="57" t="s">
        <v>440</v>
      </c>
      <c r="L588" s="57" t="s">
        <v>441</v>
      </c>
      <c r="M588" s="57" t="s">
        <v>442</v>
      </c>
      <c r="N588" s="57" t="s">
        <v>443</v>
      </c>
      <c r="O588" s="57" t="s">
        <v>444</v>
      </c>
      <c r="P588" s="57" t="s">
        <v>445</v>
      </c>
      <c r="Q588" s="15"/>
      <c r="R588" s="150" t="s">
        <v>41</v>
      </c>
      <c r="S588" s="58"/>
    </row>
    <row r="589" spans="1:19" s="183" customFormat="1" ht="11.1" customHeight="1" x14ac:dyDescent="0.25">
      <c r="A589" s="59"/>
      <c r="B589" s="231"/>
      <c r="C589" s="231"/>
      <c r="D589" s="56" t="s">
        <v>42</v>
      </c>
      <c r="E589" s="60"/>
      <c r="F589" s="60">
        <v>50</v>
      </c>
      <c r="G589" s="60">
        <v>50</v>
      </c>
      <c r="H589" s="60">
        <v>50</v>
      </c>
      <c r="I589" s="60">
        <v>45</v>
      </c>
      <c r="J589" s="60">
        <v>35</v>
      </c>
      <c r="K589" s="60">
        <v>40</v>
      </c>
      <c r="L589" s="60">
        <v>40</v>
      </c>
      <c r="M589" s="60">
        <v>50</v>
      </c>
      <c r="N589" s="60">
        <v>50</v>
      </c>
      <c r="O589" s="60">
        <v>65</v>
      </c>
      <c r="P589" s="60">
        <v>90</v>
      </c>
      <c r="Q589" s="15"/>
      <c r="R589" s="60">
        <f>AVERAGE(E589:P589)</f>
        <v>51.363636363636367</v>
      </c>
      <c r="S589" s="61" t="s">
        <v>43</v>
      </c>
    </row>
    <row r="590" spans="1:19" s="183" customFormat="1" ht="11.1" customHeight="1" x14ac:dyDescent="0.25">
      <c r="A590" s="59"/>
      <c r="B590" s="231"/>
      <c r="C590" s="231"/>
      <c r="D590" s="56" t="s">
        <v>44</v>
      </c>
      <c r="E590" s="62" t="s">
        <v>45</v>
      </c>
      <c r="F590" s="62" t="s">
        <v>98</v>
      </c>
      <c r="G590" s="62" t="s">
        <v>98</v>
      </c>
      <c r="H590" s="62" t="s">
        <v>98</v>
      </c>
      <c r="I590" s="62" t="s">
        <v>98</v>
      </c>
      <c r="J590" s="63" t="s">
        <v>98</v>
      </c>
      <c r="K590" s="62" t="s">
        <v>98</v>
      </c>
      <c r="L590" s="62" t="s">
        <v>98</v>
      </c>
      <c r="M590" s="62" t="s">
        <v>98</v>
      </c>
      <c r="N590" s="62" t="s">
        <v>98</v>
      </c>
      <c r="O590" s="62" t="s">
        <v>97</v>
      </c>
      <c r="P590" s="62" t="s">
        <v>97</v>
      </c>
      <c r="Q590" s="64"/>
      <c r="R590" s="60">
        <f>AVERAGE(E589:J589)</f>
        <v>46</v>
      </c>
      <c r="S590" s="61" t="s">
        <v>46</v>
      </c>
    </row>
    <row r="591" spans="1:19" s="185" customFormat="1" ht="11.1" customHeight="1" x14ac:dyDescent="0.25">
      <c r="A591" s="59"/>
      <c r="B591" s="189"/>
      <c r="C591" s="189"/>
      <c r="D591" s="59"/>
      <c r="E591" s="82"/>
      <c r="F591" s="82"/>
      <c r="G591" s="82"/>
      <c r="H591" s="82"/>
      <c r="I591" s="82"/>
      <c r="J591" s="83"/>
      <c r="K591" s="82"/>
      <c r="L591" s="82"/>
      <c r="M591" s="82"/>
      <c r="N591" s="82"/>
      <c r="O591" s="82"/>
      <c r="P591" s="82"/>
      <c r="Q591" s="81"/>
      <c r="R591" s="65"/>
      <c r="S591" s="85"/>
    </row>
    <row r="592" spans="1:19" s="188" customFormat="1" ht="11.1" customHeight="1" x14ac:dyDescent="0.25">
      <c r="A592" s="59"/>
      <c r="B592" s="231" t="s">
        <v>465</v>
      </c>
      <c r="C592" s="231"/>
      <c r="D592" s="56" t="s">
        <v>28</v>
      </c>
      <c r="E592" s="57" t="s">
        <v>466</v>
      </c>
      <c r="F592" s="57" t="s">
        <v>467</v>
      </c>
      <c r="G592" s="57" t="s">
        <v>468</v>
      </c>
      <c r="H592" s="57" t="s">
        <v>469</v>
      </c>
      <c r="I592" s="57" t="s">
        <v>470</v>
      </c>
      <c r="J592" s="57" t="s">
        <v>471</v>
      </c>
      <c r="K592" s="57" t="s">
        <v>472</v>
      </c>
      <c r="L592" s="57" t="s">
        <v>473</v>
      </c>
      <c r="M592" s="57" t="s">
        <v>474</v>
      </c>
      <c r="N592" s="57" t="s">
        <v>475</v>
      </c>
      <c r="O592" s="57" t="s">
        <v>476</v>
      </c>
      <c r="P592" s="57" t="s">
        <v>477</v>
      </c>
      <c r="Q592" s="15"/>
      <c r="R592" s="150" t="s">
        <v>41</v>
      </c>
      <c r="S592" s="58"/>
    </row>
    <row r="593" spans="1:19" s="188" customFormat="1" ht="11.1" customHeight="1" x14ac:dyDescent="0.25">
      <c r="A593" s="59"/>
      <c r="B593" s="231"/>
      <c r="C593" s="231"/>
      <c r="D593" s="56" t="s">
        <v>42</v>
      </c>
      <c r="E593" s="60"/>
      <c r="F593" s="60">
        <v>60</v>
      </c>
      <c r="G593" s="60">
        <v>55</v>
      </c>
      <c r="H593" s="60">
        <v>40</v>
      </c>
      <c r="I593" s="60">
        <v>45</v>
      </c>
      <c r="J593" s="60">
        <v>40</v>
      </c>
      <c r="K593" s="60">
        <v>60</v>
      </c>
      <c r="L593" s="60">
        <v>35</v>
      </c>
      <c r="M593" s="60">
        <v>30</v>
      </c>
      <c r="N593" s="60">
        <v>40</v>
      </c>
      <c r="O593" s="60">
        <v>25</v>
      </c>
      <c r="P593" s="60"/>
      <c r="Q593" s="15"/>
      <c r="R593" s="60">
        <f>AVERAGE(E593:P593)</f>
        <v>43</v>
      </c>
      <c r="S593" s="61" t="s">
        <v>43</v>
      </c>
    </row>
    <row r="594" spans="1:19" s="188" customFormat="1" ht="11.1" customHeight="1" x14ac:dyDescent="0.25">
      <c r="A594" s="59"/>
      <c r="B594" s="231"/>
      <c r="C594" s="231"/>
      <c r="D594" s="56" t="s">
        <v>44</v>
      </c>
      <c r="E594" s="62" t="s">
        <v>45</v>
      </c>
      <c r="F594" s="62" t="s">
        <v>97</v>
      </c>
      <c r="G594" s="62" t="s">
        <v>98</v>
      </c>
      <c r="H594" s="62" t="s">
        <v>98</v>
      </c>
      <c r="I594" s="62" t="s">
        <v>98</v>
      </c>
      <c r="J594" s="63" t="s">
        <v>121</v>
      </c>
      <c r="K594" s="62" t="s">
        <v>83</v>
      </c>
      <c r="L594" s="62" t="s">
        <v>83</v>
      </c>
      <c r="M594" s="62" t="s">
        <v>98</v>
      </c>
      <c r="N594" s="62" t="s">
        <v>83</v>
      </c>
      <c r="O594" s="62" t="s">
        <v>98</v>
      </c>
      <c r="P594" s="62" t="s">
        <v>45</v>
      </c>
      <c r="Q594" s="64"/>
      <c r="R594" s="60">
        <f>AVERAGE(E593:J593)</f>
        <v>48</v>
      </c>
      <c r="S594" s="61" t="s">
        <v>46</v>
      </c>
    </row>
    <row r="595" spans="1:19" s="185" customFormat="1" ht="11.1" customHeight="1" x14ac:dyDescent="0.25">
      <c r="A595" s="59"/>
      <c r="B595" s="184"/>
      <c r="C595" s="184"/>
      <c r="D595" s="59"/>
      <c r="E595" s="82"/>
      <c r="F595" s="82"/>
      <c r="G595" s="82"/>
      <c r="H595" s="82"/>
      <c r="I595" s="82"/>
      <c r="J595" s="83"/>
      <c r="K595" s="82"/>
      <c r="L595" s="82"/>
      <c r="M595" s="82"/>
      <c r="N595" s="82"/>
      <c r="O595" s="82"/>
      <c r="P595" s="82"/>
      <c r="Q595" s="81"/>
      <c r="R595" s="65"/>
      <c r="S595" s="85"/>
    </row>
    <row r="597" spans="1:19" ht="20.100000000000001" customHeight="1" x14ac:dyDescent="0.25">
      <c r="A597" s="164" t="s">
        <v>401</v>
      </c>
      <c r="B597" s="10"/>
      <c r="C597" s="10"/>
      <c r="D597" s="10"/>
      <c r="E597" s="10"/>
      <c r="F597" s="10"/>
      <c r="G597" s="159"/>
      <c r="H597" s="8"/>
      <c r="I597" s="8"/>
      <c r="J597" s="8"/>
      <c r="K597" s="8"/>
      <c r="L597" s="7"/>
      <c r="M597" s="7"/>
      <c r="N597" s="8"/>
      <c r="O597" s="8"/>
      <c r="P597" s="8"/>
      <c r="Q597" s="8"/>
      <c r="R597" s="8"/>
      <c r="S597" s="8"/>
    </row>
    <row r="598" spans="1:19" ht="15" customHeight="1" x14ac:dyDescent="0.25">
      <c r="A598" s="215"/>
      <c r="B598" s="215"/>
      <c r="C598" s="215"/>
      <c r="D598" s="14" t="s">
        <v>26</v>
      </c>
      <c r="E598" s="10"/>
      <c r="F598" s="10"/>
      <c r="G598" s="159"/>
      <c r="H598" s="8"/>
      <c r="I598" s="8"/>
      <c r="J598" s="8"/>
      <c r="K598" s="8"/>
      <c r="L598" s="7"/>
      <c r="M598" s="7"/>
      <c r="N598" s="8"/>
      <c r="O598" s="8"/>
      <c r="P598" s="8"/>
      <c r="Q598" s="8"/>
      <c r="R598" s="8"/>
      <c r="S598" s="149"/>
    </row>
    <row r="599" spans="1:19" ht="11.1" customHeight="1" x14ac:dyDescent="0.25">
      <c r="A599" s="2"/>
      <c r="B599" s="3"/>
      <c r="C599" s="2"/>
      <c r="D599" s="1"/>
      <c r="E599" s="1"/>
      <c r="F599" s="1"/>
      <c r="G599" s="160"/>
      <c r="H599" s="1"/>
      <c r="I599" s="1"/>
      <c r="J599" s="1"/>
      <c r="K599" s="1"/>
      <c r="L599" s="7"/>
      <c r="M599" s="7"/>
      <c r="N599" s="1"/>
      <c r="O599" s="1"/>
      <c r="P599" s="1"/>
      <c r="Q599" s="1"/>
      <c r="R599" s="1"/>
      <c r="S599" s="4"/>
    </row>
    <row r="600" spans="1:19" ht="11.1" customHeight="1" x14ac:dyDescent="0.25">
      <c r="A600" s="55"/>
      <c r="B600" s="225" t="s">
        <v>116</v>
      </c>
      <c r="C600" s="226"/>
      <c r="D600" s="56" t="s">
        <v>28</v>
      </c>
      <c r="E600" s="57" t="s">
        <v>29</v>
      </c>
      <c r="F600" s="57" t="s">
        <v>30</v>
      </c>
      <c r="G600" s="57" t="s">
        <v>31</v>
      </c>
      <c r="H600" s="57" t="s">
        <v>32</v>
      </c>
      <c r="I600" s="57" t="s">
        <v>33</v>
      </c>
      <c r="J600" s="57" t="s">
        <v>34</v>
      </c>
      <c r="K600" s="57" t="s">
        <v>35</v>
      </c>
      <c r="L600" s="57" t="s">
        <v>36</v>
      </c>
      <c r="M600" s="57" t="s">
        <v>37</v>
      </c>
      <c r="N600" s="57" t="s">
        <v>38</v>
      </c>
      <c r="O600" s="57" t="s">
        <v>39</v>
      </c>
      <c r="P600" s="57" t="s">
        <v>40</v>
      </c>
      <c r="Q600" s="15"/>
      <c r="R600" s="57" t="s">
        <v>41</v>
      </c>
      <c r="S600" s="58"/>
    </row>
    <row r="601" spans="1:19" ht="11.1" customHeight="1" x14ac:dyDescent="0.25">
      <c r="A601" s="59"/>
      <c r="B601" s="227"/>
      <c r="C601" s="228"/>
      <c r="D601" s="56" t="s">
        <v>42</v>
      </c>
      <c r="E601" s="60"/>
      <c r="F601" s="60"/>
      <c r="G601" s="60">
        <v>60</v>
      </c>
      <c r="H601" s="60">
        <v>50</v>
      </c>
      <c r="I601" s="60" t="s">
        <v>16</v>
      </c>
      <c r="J601" s="60" t="s">
        <v>16</v>
      </c>
      <c r="K601" s="60" t="s">
        <v>16</v>
      </c>
      <c r="L601" s="60" t="s">
        <v>16</v>
      </c>
      <c r="M601" s="60">
        <v>35</v>
      </c>
      <c r="N601" s="60"/>
      <c r="O601" s="60"/>
      <c r="P601" s="60"/>
      <c r="Q601" s="15"/>
      <c r="R601" s="60">
        <f>AVERAGE(E601:P601)</f>
        <v>48.333333333333336</v>
      </c>
      <c r="S601" s="61" t="s">
        <v>43</v>
      </c>
    </row>
    <row r="602" spans="1:19" ht="11.1" customHeight="1" x14ac:dyDescent="0.25">
      <c r="A602" s="59"/>
      <c r="B602" s="229"/>
      <c r="C602" s="230"/>
      <c r="D602" s="56" t="s">
        <v>44</v>
      </c>
      <c r="E602" s="62"/>
      <c r="F602" s="62"/>
      <c r="G602" s="62"/>
      <c r="H602" s="62"/>
      <c r="I602" s="62"/>
      <c r="J602" s="63"/>
      <c r="K602" s="63"/>
      <c r="L602" s="63"/>
      <c r="M602" s="63"/>
      <c r="N602" s="63"/>
      <c r="O602" s="63"/>
      <c r="P602" s="63"/>
      <c r="Q602" s="64"/>
      <c r="R602" s="60">
        <f>AVERAGE(E601:J601)</f>
        <v>55</v>
      </c>
      <c r="S602" s="61" t="s">
        <v>46</v>
      </c>
    </row>
    <row r="603" spans="1:19" ht="11.1" customHeight="1" x14ac:dyDescent="0.25">
      <c r="A603" s="59"/>
      <c r="B603" s="59"/>
      <c r="C603" s="59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15"/>
      <c r="P603" s="15"/>
      <c r="Q603" s="15"/>
      <c r="R603" s="15"/>
      <c r="S603" s="54"/>
    </row>
    <row r="604" spans="1:19" ht="11.1" customHeight="1" x14ac:dyDescent="0.25">
      <c r="A604" s="55"/>
      <c r="B604" s="225" t="s">
        <v>117</v>
      </c>
      <c r="C604" s="226"/>
      <c r="D604" s="56" t="s">
        <v>28</v>
      </c>
      <c r="E604" s="57" t="s">
        <v>47</v>
      </c>
      <c r="F604" s="57" t="s">
        <v>48</v>
      </c>
      <c r="G604" s="57" t="s">
        <v>49</v>
      </c>
      <c r="H604" s="57" t="s">
        <v>50</v>
      </c>
      <c r="I604" s="57" t="s">
        <v>51</v>
      </c>
      <c r="J604" s="57" t="s">
        <v>52</v>
      </c>
      <c r="K604" s="57" t="s">
        <v>53</v>
      </c>
      <c r="L604" s="57" t="s">
        <v>54</v>
      </c>
      <c r="M604" s="57" t="s">
        <v>55</v>
      </c>
      <c r="N604" s="57" t="s">
        <v>56</v>
      </c>
      <c r="O604" s="57" t="s">
        <v>57</v>
      </c>
      <c r="P604" s="57" t="s">
        <v>58</v>
      </c>
      <c r="Q604" s="15"/>
      <c r="R604" s="57" t="s">
        <v>41</v>
      </c>
      <c r="S604" s="58"/>
    </row>
    <row r="605" spans="1:19" ht="11.1" customHeight="1" x14ac:dyDescent="0.25">
      <c r="A605" s="59"/>
      <c r="B605" s="227"/>
      <c r="C605" s="228"/>
      <c r="D605" s="56" t="s">
        <v>42</v>
      </c>
      <c r="E605" s="60">
        <v>55</v>
      </c>
      <c r="F605" s="60">
        <v>50</v>
      </c>
      <c r="G605" s="60">
        <v>90</v>
      </c>
      <c r="H605" s="60">
        <v>20</v>
      </c>
      <c r="I605" s="60">
        <v>10</v>
      </c>
      <c r="J605" s="60">
        <v>20</v>
      </c>
      <c r="K605" s="60">
        <v>20</v>
      </c>
      <c r="L605" s="60">
        <v>20</v>
      </c>
      <c r="M605" s="60">
        <v>15</v>
      </c>
      <c r="N605" s="60">
        <v>20</v>
      </c>
      <c r="O605" s="60">
        <v>15</v>
      </c>
      <c r="P605" s="60">
        <v>65</v>
      </c>
      <c r="Q605" s="15"/>
      <c r="R605" s="60">
        <f>AVERAGE(E605:P605)</f>
        <v>33.333333333333336</v>
      </c>
      <c r="S605" s="61" t="s">
        <v>43</v>
      </c>
    </row>
    <row r="606" spans="1:19" ht="11.1" customHeight="1" x14ac:dyDescent="0.25">
      <c r="A606" s="59"/>
      <c r="B606" s="229"/>
      <c r="C606" s="230"/>
      <c r="D606" s="56" t="s">
        <v>44</v>
      </c>
      <c r="E606" s="62"/>
      <c r="F606" s="62"/>
      <c r="G606" s="62"/>
      <c r="H606" s="62"/>
      <c r="I606" s="62"/>
      <c r="J606" s="63"/>
      <c r="K606" s="63"/>
      <c r="L606" s="63"/>
      <c r="M606" s="63"/>
      <c r="N606" s="63"/>
      <c r="O606" s="63"/>
      <c r="P606" s="63"/>
      <c r="Q606" s="64"/>
      <c r="R606" s="60">
        <f>AVERAGE(E605:J605)</f>
        <v>40.833333333333336</v>
      </c>
      <c r="S606" s="61" t="s">
        <v>46</v>
      </c>
    </row>
    <row r="607" spans="1:19" ht="11.1" customHeight="1" x14ac:dyDescent="0.25">
      <c r="A607" s="59"/>
      <c r="B607" s="52"/>
      <c r="C607" s="15"/>
      <c r="D607" s="66"/>
      <c r="E607" s="66"/>
      <c r="F607" s="66"/>
      <c r="G607" s="61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54"/>
    </row>
    <row r="608" spans="1:19" ht="11.1" customHeight="1" x14ac:dyDescent="0.25">
      <c r="A608" s="55"/>
      <c r="B608" s="225" t="s">
        <v>118</v>
      </c>
      <c r="C608" s="226"/>
      <c r="D608" s="56" t="s">
        <v>28</v>
      </c>
      <c r="E608" s="57" t="s">
        <v>60</v>
      </c>
      <c r="F608" s="57" t="s">
        <v>61</v>
      </c>
      <c r="G608" s="57" t="s">
        <v>62</v>
      </c>
      <c r="H608" s="57" t="s">
        <v>63</v>
      </c>
      <c r="I608" s="57" t="s">
        <v>64</v>
      </c>
      <c r="J608" s="57" t="s">
        <v>65</v>
      </c>
      <c r="K608" s="57" t="s">
        <v>66</v>
      </c>
      <c r="L608" s="57" t="s">
        <v>67</v>
      </c>
      <c r="M608" s="57" t="s">
        <v>68</v>
      </c>
      <c r="N608" s="57" t="s">
        <v>56</v>
      </c>
      <c r="O608" s="57" t="s">
        <v>69</v>
      </c>
      <c r="P608" s="57" t="s">
        <v>70</v>
      </c>
      <c r="Q608" s="15"/>
      <c r="R608" s="57" t="s">
        <v>41</v>
      </c>
      <c r="S608" s="58"/>
    </row>
    <row r="609" spans="1:19" ht="11.1" customHeight="1" x14ac:dyDescent="0.25">
      <c r="A609" s="59"/>
      <c r="B609" s="227"/>
      <c r="C609" s="228"/>
      <c r="D609" s="56" t="s">
        <v>42</v>
      </c>
      <c r="E609" s="60">
        <v>70</v>
      </c>
      <c r="F609" s="60">
        <v>40</v>
      </c>
      <c r="G609" s="60">
        <v>45</v>
      </c>
      <c r="H609" s="60">
        <v>20</v>
      </c>
      <c r="I609" s="60">
        <v>20</v>
      </c>
      <c r="J609" s="60">
        <v>10</v>
      </c>
      <c r="K609" s="60">
        <v>20</v>
      </c>
      <c r="L609" s="60">
        <v>25</v>
      </c>
      <c r="M609" s="60">
        <v>40</v>
      </c>
      <c r="N609" s="60">
        <v>20</v>
      </c>
      <c r="O609" s="60">
        <v>30</v>
      </c>
      <c r="P609" s="60">
        <v>50</v>
      </c>
      <c r="Q609" s="15"/>
      <c r="R609" s="60">
        <f>AVERAGE(E609:P609)</f>
        <v>32.5</v>
      </c>
      <c r="S609" s="61" t="s">
        <v>43</v>
      </c>
    </row>
    <row r="610" spans="1:19" ht="11.1" customHeight="1" x14ac:dyDescent="0.25">
      <c r="A610" s="59"/>
      <c r="B610" s="229"/>
      <c r="C610" s="230"/>
      <c r="D610" s="56" t="s">
        <v>44</v>
      </c>
      <c r="E610" s="62"/>
      <c r="F610" s="62"/>
      <c r="G610" s="62"/>
      <c r="H610" s="62"/>
      <c r="I610" s="62"/>
      <c r="J610" s="63"/>
      <c r="K610" s="63"/>
      <c r="L610" s="63"/>
      <c r="M610" s="63"/>
      <c r="N610" s="63"/>
      <c r="O610" s="63"/>
      <c r="P610" s="63"/>
      <c r="Q610" s="64"/>
      <c r="R610" s="60">
        <f>AVERAGE(E609:J609)</f>
        <v>34.166666666666664</v>
      </c>
      <c r="S610" s="61" t="s">
        <v>46</v>
      </c>
    </row>
    <row r="611" spans="1:19" ht="11.1" customHeight="1" x14ac:dyDescent="0.25">
      <c r="A611" s="59"/>
      <c r="B611" s="55"/>
      <c r="C611" s="59"/>
      <c r="D611" s="59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59"/>
      <c r="R611" s="59"/>
      <c r="S611" s="59"/>
    </row>
    <row r="612" spans="1:19" ht="11.1" customHeight="1" x14ac:dyDescent="0.25">
      <c r="A612" s="55"/>
      <c r="B612" s="225" t="s">
        <v>119</v>
      </c>
      <c r="C612" s="226"/>
      <c r="D612" s="56" t="s">
        <v>28</v>
      </c>
      <c r="E612" s="57" t="s">
        <v>71</v>
      </c>
      <c r="F612" s="57" t="s">
        <v>72</v>
      </c>
      <c r="G612" s="57" t="s">
        <v>73</v>
      </c>
      <c r="H612" s="57" t="s">
        <v>74</v>
      </c>
      <c r="I612" s="57" t="s">
        <v>75</v>
      </c>
      <c r="J612" s="57" t="s">
        <v>76</v>
      </c>
      <c r="K612" s="57" t="s">
        <v>77</v>
      </c>
      <c r="L612" s="57" t="s">
        <v>78</v>
      </c>
      <c r="M612" s="57" t="s">
        <v>79</v>
      </c>
      <c r="N612" s="57" t="s">
        <v>80</v>
      </c>
      <c r="O612" s="57" t="s">
        <v>81</v>
      </c>
      <c r="P612" s="57" t="s">
        <v>82</v>
      </c>
      <c r="Q612" s="15"/>
      <c r="R612" s="57" t="s">
        <v>41</v>
      </c>
      <c r="S612" s="58"/>
    </row>
    <row r="613" spans="1:19" ht="11.1" customHeight="1" x14ac:dyDescent="0.25">
      <c r="A613" s="59"/>
      <c r="B613" s="227"/>
      <c r="C613" s="228"/>
      <c r="D613" s="56" t="s">
        <v>42</v>
      </c>
      <c r="E613" s="60"/>
      <c r="F613" s="60">
        <v>60</v>
      </c>
      <c r="G613" s="60">
        <v>40</v>
      </c>
      <c r="H613" s="60">
        <v>15</v>
      </c>
      <c r="I613" s="60">
        <v>55</v>
      </c>
      <c r="J613" s="60">
        <v>30</v>
      </c>
      <c r="K613" s="60">
        <v>40</v>
      </c>
      <c r="L613" s="60">
        <v>40</v>
      </c>
      <c r="M613" s="60">
        <v>40</v>
      </c>
      <c r="N613" s="60">
        <v>30</v>
      </c>
      <c r="O613" s="60">
        <v>60</v>
      </c>
      <c r="P613" s="60">
        <v>60</v>
      </c>
      <c r="Q613" s="15"/>
      <c r="R613" s="60">
        <f>AVERAGE(E613:P613)</f>
        <v>42.727272727272727</v>
      </c>
      <c r="S613" s="61" t="s">
        <v>43</v>
      </c>
    </row>
    <row r="614" spans="1:19" ht="11.1" customHeight="1" x14ac:dyDescent="0.25">
      <c r="A614" s="59"/>
      <c r="B614" s="229"/>
      <c r="C614" s="230"/>
      <c r="D614" s="56" t="s">
        <v>44</v>
      </c>
      <c r="E614" s="62" t="s">
        <v>45</v>
      </c>
      <c r="F614" s="62"/>
      <c r="G614" s="62"/>
      <c r="H614" s="62"/>
      <c r="I614" s="62"/>
      <c r="J614" s="63" t="s">
        <v>16</v>
      </c>
      <c r="K614" s="63" t="s">
        <v>16</v>
      </c>
      <c r="L614" s="63" t="s">
        <v>16</v>
      </c>
      <c r="M614" s="63" t="s">
        <v>16</v>
      </c>
      <c r="N614" s="63" t="s">
        <v>16</v>
      </c>
      <c r="O614" s="63" t="s">
        <v>16</v>
      </c>
      <c r="P614" s="63" t="s">
        <v>16</v>
      </c>
      <c r="Q614" s="64"/>
      <c r="R614" s="60">
        <f>AVERAGE(E613:J613)</f>
        <v>40</v>
      </c>
      <c r="S614" s="61" t="s">
        <v>46</v>
      </c>
    </row>
    <row r="615" spans="1:19" ht="11.1" customHeight="1" x14ac:dyDescent="0.25">
      <c r="A615" s="59"/>
      <c r="B615" s="55"/>
      <c r="C615" s="59"/>
      <c r="D615" s="59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59"/>
      <c r="R615" s="59"/>
      <c r="S615" s="59"/>
    </row>
    <row r="616" spans="1:19" ht="11.1" customHeight="1" x14ac:dyDescent="0.25">
      <c r="A616" s="55"/>
      <c r="B616" s="225" t="s">
        <v>122</v>
      </c>
      <c r="C616" s="226"/>
      <c r="D616" s="56" t="s">
        <v>28</v>
      </c>
      <c r="E616" s="57" t="s">
        <v>85</v>
      </c>
      <c r="F616" s="57" t="s">
        <v>86</v>
      </c>
      <c r="G616" s="57" t="s">
        <v>87</v>
      </c>
      <c r="H616" s="57" t="s">
        <v>88</v>
      </c>
      <c r="I616" s="57" t="s">
        <v>89</v>
      </c>
      <c r="J616" s="57" t="s">
        <v>90</v>
      </c>
      <c r="K616" s="57" t="s">
        <v>91</v>
      </c>
      <c r="L616" s="57" t="s">
        <v>92</v>
      </c>
      <c r="M616" s="57" t="s">
        <v>93</v>
      </c>
      <c r="N616" s="57" t="s">
        <v>94</v>
      </c>
      <c r="O616" s="57" t="s">
        <v>95</v>
      </c>
      <c r="P616" s="57" t="s">
        <v>96</v>
      </c>
      <c r="Q616" s="15"/>
      <c r="R616" s="57" t="s">
        <v>41</v>
      </c>
      <c r="S616" s="58"/>
    </row>
    <row r="617" spans="1:19" ht="11.1" customHeight="1" x14ac:dyDescent="0.25">
      <c r="A617" s="59"/>
      <c r="B617" s="227"/>
      <c r="C617" s="228"/>
      <c r="D617" s="56" t="s">
        <v>42</v>
      </c>
      <c r="E617" s="60">
        <v>50</v>
      </c>
      <c r="F617" s="60"/>
      <c r="G617" s="60">
        <v>40</v>
      </c>
      <c r="H617" s="60">
        <v>50</v>
      </c>
      <c r="I617" s="60">
        <v>40</v>
      </c>
      <c r="J617" s="60">
        <v>40</v>
      </c>
      <c r="K617" s="60">
        <v>25</v>
      </c>
      <c r="L617" s="60">
        <v>15</v>
      </c>
      <c r="M617" s="60">
        <v>40</v>
      </c>
      <c r="N617" s="60">
        <v>30</v>
      </c>
      <c r="O617" s="60">
        <v>60</v>
      </c>
      <c r="P617" s="60">
        <v>45</v>
      </c>
      <c r="Q617" s="15"/>
      <c r="R617" s="60">
        <f>AVERAGE(E617:P617)</f>
        <v>39.545454545454547</v>
      </c>
      <c r="S617" s="61" t="s">
        <v>43</v>
      </c>
    </row>
    <row r="618" spans="1:19" ht="11.1" customHeight="1" x14ac:dyDescent="0.25">
      <c r="A618" s="59"/>
      <c r="B618" s="229"/>
      <c r="C618" s="230"/>
      <c r="D618" s="56" t="s">
        <v>44</v>
      </c>
      <c r="E618" s="62" t="s">
        <v>98</v>
      </c>
      <c r="F618" s="62" t="s">
        <v>45</v>
      </c>
      <c r="G618" s="62" t="s">
        <v>16</v>
      </c>
      <c r="H618" s="62" t="s">
        <v>83</v>
      </c>
      <c r="I618" s="62" t="s">
        <v>83</v>
      </c>
      <c r="J618" s="62" t="s">
        <v>83</v>
      </c>
      <c r="K618" s="62" t="s">
        <v>83</v>
      </c>
      <c r="L618" s="62" t="s">
        <v>83</v>
      </c>
      <c r="M618" s="62" t="s">
        <v>83</v>
      </c>
      <c r="N618" s="62" t="s">
        <v>83</v>
      </c>
      <c r="O618" s="62" t="s">
        <v>83</v>
      </c>
      <c r="P618" s="62" t="s">
        <v>177</v>
      </c>
      <c r="Q618" s="64"/>
      <c r="R618" s="60">
        <f>AVERAGE(E617:J617)</f>
        <v>44</v>
      </c>
      <c r="S618" s="61" t="s">
        <v>46</v>
      </c>
    </row>
    <row r="619" spans="1:19" ht="11.1" customHeight="1" x14ac:dyDescent="0.25">
      <c r="A619" s="59"/>
      <c r="B619" s="15"/>
      <c r="C619" s="15"/>
      <c r="D619" s="15"/>
      <c r="E619" s="15"/>
      <c r="F619" s="15"/>
      <c r="G619" s="161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 ht="11.1" customHeight="1" x14ac:dyDescent="0.25">
      <c r="A620" s="55"/>
      <c r="B620" s="225" t="s">
        <v>128</v>
      </c>
      <c r="C620" s="226"/>
      <c r="D620" s="56" t="s">
        <v>28</v>
      </c>
      <c r="E620" s="57" t="s">
        <v>124</v>
      </c>
      <c r="F620" s="57" t="s">
        <v>125</v>
      </c>
      <c r="G620" s="57" t="s">
        <v>126</v>
      </c>
      <c r="H620" s="57" t="s">
        <v>127</v>
      </c>
      <c r="I620" s="57" t="s">
        <v>129</v>
      </c>
      <c r="J620" s="57" t="s">
        <v>130</v>
      </c>
      <c r="K620" s="57" t="s">
        <v>131</v>
      </c>
      <c r="L620" s="57" t="s">
        <v>132</v>
      </c>
      <c r="M620" s="57" t="s">
        <v>133</v>
      </c>
      <c r="N620" s="57" t="s">
        <v>134</v>
      </c>
      <c r="O620" s="57" t="s">
        <v>135</v>
      </c>
      <c r="P620" s="57" t="s">
        <v>136</v>
      </c>
      <c r="Q620" s="15"/>
      <c r="R620" s="57" t="s">
        <v>41</v>
      </c>
      <c r="S620" s="58"/>
    </row>
    <row r="621" spans="1:19" ht="11.1" customHeight="1" x14ac:dyDescent="0.25">
      <c r="A621" s="59"/>
      <c r="B621" s="227"/>
      <c r="C621" s="228"/>
      <c r="D621" s="56" t="s">
        <v>42</v>
      </c>
      <c r="E621" s="60">
        <v>40</v>
      </c>
      <c r="F621" s="60">
        <v>45</v>
      </c>
      <c r="G621" s="60">
        <v>45</v>
      </c>
      <c r="H621" s="60">
        <v>40</v>
      </c>
      <c r="I621" s="60">
        <v>25</v>
      </c>
      <c r="J621" s="60">
        <v>45</v>
      </c>
      <c r="K621" s="60">
        <v>45</v>
      </c>
      <c r="L621" s="60">
        <v>30</v>
      </c>
      <c r="M621" s="60">
        <v>45</v>
      </c>
      <c r="N621" s="60">
        <v>45</v>
      </c>
      <c r="O621" s="60">
        <v>45</v>
      </c>
      <c r="P621" s="60">
        <v>40</v>
      </c>
      <c r="Q621" s="15"/>
      <c r="R621" s="60">
        <f>AVERAGE(E621:P621)</f>
        <v>40.833333333333336</v>
      </c>
      <c r="S621" s="61" t="s">
        <v>43</v>
      </c>
    </row>
    <row r="622" spans="1:19" ht="11.1" customHeight="1" x14ac:dyDescent="0.25">
      <c r="A622" s="59"/>
      <c r="B622" s="229"/>
      <c r="C622" s="230"/>
      <c r="D622" s="56" t="s">
        <v>44</v>
      </c>
      <c r="E622" s="62" t="s">
        <v>177</v>
      </c>
      <c r="F622" s="62" t="s">
        <v>83</v>
      </c>
      <c r="G622" s="62" t="s">
        <v>83</v>
      </c>
      <c r="H622" s="62" t="s">
        <v>83</v>
      </c>
      <c r="I622" s="62" t="s">
        <v>144</v>
      </c>
      <c r="J622" s="62" t="s">
        <v>177</v>
      </c>
      <c r="K622" s="62" t="s">
        <v>177</v>
      </c>
      <c r="L622" s="62" t="s">
        <v>83</v>
      </c>
      <c r="M622" s="62" t="s">
        <v>16</v>
      </c>
      <c r="N622" s="62" t="s">
        <v>16</v>
      </c>
      <c r="O622" s="62" t="s">
        <v>16</v>
      </c>
      <c r="P622" s="62" t="s">
        <v>177</v>
      </c>
      <c r="Q622" s="64"/>
      <c r="R622" s="60">
        <f>AVERAGE(E621:J621)</f>
        <v>40</v>
      </c>
      <c r="S622" s="61" t="s">
        <v>46</v>
      </c>
    </row>
    <row r="623" spans="1:19" ht="11.1" customHeight="1" x14ac:dyDescent="0.25">
      <c r="A623" s="59"/>
      <c r="B623" s="15"/>
      <c r="C623" s="15"/>
      <c r="D623" s="15"/>
      <c r="E623" s="15"/>
      <c r="F623" s="15"/>
      <c r="G623" s="161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 ht="11.1" customHeight="1" x14ac:dyDescent="0.25">
      <c r="A624" s="55"/>
      <c r="B624" s="225" t="s">
        <v>295</v>
      </c>
      <c r="C624" s="226"/>
      <c r="D624" s="56" t="s">
        <v>28</v>
      </c>
      <c r="E624" s="57" t="s">
        <v>296</v>
      </c>
      <c r="F624" s="57" t="s">
        <v>297</v>
      </c>
      <c r="G624" s="57" t="s">
        <v>298</v>
      </c>
      <c r="H624" s="57" t="s">
        <v>299</v>
      </c>
      <c r="I624" s="57" t="s">
        <v>300</v>
      </c>
      <c r="J624" s="57" t="s">
        <v>301</v>
      </c>
      <c r="K624" s="57" t="s">
        <v>302</v>
      </c>
      <c r="L624" s="57" t="s">
        <v>303</v>
      </c>
      <c r="M624" s="57" t="s">
        <v>304</v>
      </c>
      <c r="N624" s="57" t="s">
        <v>305</v>
      </c>
      <c r="O624" s="57" t="s">
        <v>306</v>
      </c>
      <c r="P624" s="57" t="s">
        <v>307</v>
      </c>
      <c r="Q624" s="15"/>
      <c r="R624" s="150" t="s">
        <v>41</v>
      </c>
      <c r="S624" s="58"/>
    </row>
    <row r="625" spans="1:19" ht="11.1" customHeight="1" x14ac:dyDescent="0.25">
      <c r="A625" s="59"/>
      <c r="B625" s="227"/>
      <c r="C625" s="228"/>
      <c r="D625" s="56" t="s">
        <v>42</v>
      </c>
      <c r="E625" s="60">
        <v>45</v>
      </c>
      <c r="F625" s="60">
        <v>43</v>
      </c>
      <c r="G625" s="60">
        <v>45</v>
      </c>
      <c r="H625" s="60">
        <v>25</v>
      </c>
      <c r="I625" s="60">
        <v>45</v>
      </c>
      <c r="J625" s="60">
        <v>45</v>
      </c>
      <c r="K625" s="60">
        <v>45</v>
      </c>
      <c r="L625" s="60">
        <v>15</v>
      </c>
      <c r="M625" s="60">
        <v>40</v>
      </c>
      <c r="N625" s="60">
        <v>40</v>
      </c>
      <c r="O625" s="60">
        <v>45</v>
      </c>
      <c r="P625" s="60">
        <v>45</v>
      </c>
      <c r="Q625" s="15"/>
      <c r="R625" s="60">
        <f>AVERAGE(E625:P625)</f>
        <v>39.833333333333336</v>
      </c>
      <c r="S625" s="61" t="s">
        <v>43</v>
      </c>
    </row>
    <row r="626" spans="1:19" ht="11.1" customHeight="1" x14ac:dyDescent="0.25">
      <c r="A626" s="59"/>
      <c r="B626" s="229"/>
      <c r="C626" s="230"/>
      <c r="D626" s="56" t="s">
        <v>44</v>
      </c>
      <c r="E626" s="62" t="s">
        <v>177</v>
      </c>
      <c r="F626" s="62" t="s">
        <v>177</v>
      </c>
      <c r="G626" s="62" t="s">
        <v>83</v>
      </c>
      <c r="H626" s="62" t="s">
        <v>98</v>
      </c>
      <c r="I626" s="62" t="s">
        <v>83</v>
      </c>
      <c r="J626" s="63" t="s">
        <v>121</v>
      </c>
      <c r="K626" s="62" t="s">
        <v>83</v>
      </c>
      <c r="L626" s="62" t="s">
        <v>83</v>
      </c>
      <c r="M626" s="62" t="s">
        <v>144</v>
      </c>
      <c r="N626" s="62" t="s">
        <v>83</v>
      </c>
      <c r="O626" s="62" t="s">
        <v>83</v>
      </c>
      <c r="P626" s="62" t="s">
        <v>83</v>
      </c>
      <c r="Q626" s="64"/>
      <c r="R626" s="60">
        <f>AVERAGE(E625:J625)</f>
        <v>41.333333333333336</v>
      </c>
      <c r="S626" s="61" t="s">
        <v>46</v>
      </c>
    </row>
    <row r="627" spans="1:19" s="179" customFormat="1" ht="11.1" customHeight="1" x14ac:dyDescent="0.25">
      <c r="A627" s="59"/>
      <c r="B627" s="15"/>
      <c r="C627" s="15"/>
      <c r="D627" s="15"/>
      <c r="E627" s="15"/>
      <c r="F627" s="15"/>
      <c r="G627" s="161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 s="179" customFormat="1" ht="11.1" customHeight="1" x14ac:dyDescent="0.25">
      <c r="A628" s="59"/>
      <c r="B628" s="231" t="s">
        <v>408</v>
      </c>
      <c r="C628" s="231"/>
      <c r="D628" s="56" t="s">
        <v>28</v>
      </c>
      <c r="E628" s="57" t="s">
        <v>411</v>
      </c>
      <c r="F628" s="57" t="s">
        <v>412</v>
      </c>
      <c r="G628" s="57" t="s">
        <v>413</v>
      </c>
      <c r="H628" s="57" t="s">
        <v>414</v>
      </c>
      <c r="I628" s="57" t="s">
        <v>415</v>
      </c>
      <c r="J628" s="57" t="s">
        <v>416</v>
      </c>
      <c r="K628" s="57" t="s">
        <v>417</v>
      </c>
      <c r="L628" s="57" t="s">
        <v>418</v>
      </c>
      <c r="M628" s="57" t="s">
        <v>419</v>
      </c>
      <c r="N628" s="57" t="s">
        <v>420</v>
      </c>
      <c r="O628" s="57" t="s">
        <v>421</v>
      </c>
      <c r="P628" s="57" t="s">
        <v>422</v>
      </c>
      <c r="Q628" s="15"/>
      <c r="R628" s="150" t="s">
        <v>41</v>
      </c>
      <c r="S628" s="58"/>
    </row>
    <row r="629" spans="1:19" s="179" customFormat="1" ht="11.1" customHeight="1" x14ac:dyDescent="0.25">
      <c r="A629" s="59"/>
      <c r="B629" s="231"/>
      <c r="C629" s="231"/>
      <c r="D629" s="56" t="s">
        <v>42</v>
      </c>
      <c r="E629" s="60">
        <v>40</v>
      </c>
      <c r="F629" s="60"/>
      <c r="G629" s="60">
        <v>30</v>
      </c>
      <c r="H629" s="60">
        <v>30</v>
      </c>
      <c r="I629" s="60">
        <v>40</v>
      </c>
      <c r="J629" s="60">
        <v>30</v>
      </c>
      <c r="K629" s="60">
        <v>65</v>
      </c>
      <c r="L629" s="60">
        <v>30</v>
      </c>
      <c r="M629" s="60">
        <v>30</v>
      </c>
      <c r="N629" s="60">
        <v>30</v>
      </c>
      <c r="O629" s="60">
        <v>30</v>
      </c>
      <c r="P629" s="60">
        <v>30</v>
      </c>
      <c r="Q629" s="15"/>
      <c r="R629" s="60">
        <f>AVERAGE(E629:P629)</f>
        <v>35</v>
      </c>
      <c r="S629" s="61" t="s">
        <v>43</v>
      </c>
    </row>
    <row r="630" spans="1:19" s="179" customFormat="1" ht="11.1" customHeight="1" x14ac:dyDescent="0.25">
      <c r="A630" s="59"/>
      <c r="B630" s="231"/>
      <c r="C630" s="231"/>
      <c r="D630" s="56" t="s">
        <v>44</v>
      </c>
      <c r="E630" s="62" t="s">
        <v>121</v>
      </c>
      <c r="F630" s="62" t="s">
        <v>45</v>
      </c>
      <c r="G630" s="62" t="s">
        <v>432</v>
      </c>
      <c r="H630" s="62" t="s">
        <v>121</v>
      </c>
      <c r="I630" s="62" t="s">
        <v>121</v>
      </c>
      <c r="J630" s="63" t="s">
        <v>83</v>
      </c>
      <c r="K630" s="62" t="s">
        <v>121</v>
      </c>
      <c r="L630" s="62" t="s">
        <v>83</v>
      </c>
      <c r="M630" s="62" t="s">
        <v>83</v>
      </c>
      <c r="N630" s="62" t="s">
        <v>121</v>
      </c>
      <c r="O630" s="62" t="s">
        <v>83</v>
      </c>
      <c r="P630" s="62" t="s">
        <v>83</v>
      </c>
      <c r="Q630" s="64"/>
      <c r="R630" s="60">
        <f>AVERAGE(E629:J629)</f>
        <v>34</v>
      </c>
      <c r="S630" s="61" t="s">
        <v>46</v>
      </c>
    </row>
    <row r="631" spans="1:19" s="185" customFormat="1" ht="11.1" customHeight="1" x14ac:dyDescent="0.25">
      <c r="A631" s="59"/>
      <c r="B631" s="184"/>
      <c r="C631" s="184"/>
      <c r="D631" s="59"/>
      <c r="E631" s="82"/>
      <c r="F631" s="82"/>
      <c r="G631" s="82"/>
      <c r="H631" s="82"/>
      <c r="I631" s="82"/>
      <c r="J631" s="83"/>
      <c r="K631" s="82"/>
      <c r="L631" s="82"/>
      <c r="M631" s="82"/>
      <c r="N631" s="82"/>
      <c r="O631" s="82"/>
      <c r="P631" s="82"/>
      <c r="Q631" s="81"/>
      <c r="R631" s="65"/>
      <c r="S631" s="85"/>
    </row>
    <row r="632" spans="1:19" s="183" customFormat="1" ht="11.1" customHeight="1" x14ac:dyDescent="0.25">
      <c r="A632" s="59"/>
      <c r="B632" s="231" t="s">
        <v>446</v>
      </c>
      <c r="C632" s="231"/>
      <c r="D632" s="56" t="s">
        <v>28</v>
      </c>
      <c r="E632" s="57" t="s">
        <v>434</v>
      </c>
      <c r="F632" s="57" t="s">
        <v>435</v>
      </c>
      <c r="G632" s="57" t="s">
        <v>436</v>
      </c>
      <c r="H632" s="57" t="s">
        <v>437</v>
      </c>
      <c r="I632" s="57" t="s">
        <v>438</v>
      </c>
      <c r="J632" s="57" t="s">
        <v>439</v>
      </c>
      <c r="K632" s="57" t="s">
        <v>440</v>
      </c>
      <c r="L632" s="57" t="s">
        <v>441</v>
      </c>
      <c r="M632" s="57" t="s">
        <v>442</v>
      </c>
      <c r="N632" s="57" t="s">
        <v>443</v>
      </c>
      <c r="O632" s="57" t="s">
        <v>444</v>
      </c>
      <c r="P632" s="57" t="s">
        <v>445</v>
      </c>
      <c r="Q632" s="15"/>
      <c r="R632" s="150" t="s">
        <v>41</v>
      </c>
      <c r="S632" s="58"/>
    </row>
    <row r="633" spans="1:19" s="183" customFormat="1" ht="11.1" customHeight="1" x14ac:dyDescent="0.25">
      <c r="A633" s="59"/>
      <c r="B633" s="231"/>
      <c r="C633" s="231"/>
      <c r="D633" s="56" t="s">
        <v>42</v>
      </c>
      <c r="E633" s="60"/>
      <c r="F633" s="60">
        <v>30</v>
      </c>
      <c r="G633" s="60">
        <v>30</v>
      </c>
      <c r="H633" s="60">
        <v>30</v>
      </c>
      <c r="I633" s="60">
        <v>40</v>
      </c>
      <c r="J633" s="60">
        <v>40</v>
      </c>
      <c r="K633" s="60">
        <v>40</v>
      </c>
      <c r="L633" s="60">
        <v>40</v>
      </c>
      <c r="M633" s="60">
        <v>40</v>
      </c>
      <c r="N633" s="60">
        <v>40</v>
      </c>
      <c r="O633" s="60">
        <v>40</v>
      </c>
      <c r="P633" s="60">
        <v>20</v>
      </c>
      <c r="Q633" s="15"/>
      <c r="R633" s="60">
        <f>AVERAGE(E633:P633)</f>
        <v>35.454545454545453</v>
      </c>
      <c r="S633" s="61" t="s">
        <v>43</v>
      </c>
    </row>
    <row r="634" spans="1:19" s="183" customFormat="1" ht="11.1" customHeight="1" x14ac:dyDescent="0.25">
      <c r="A634" s="59"/>
      <c r="B634" s="231"/>
      <c r="C634" s="231"/>
      <c r="D634" s="56" t="s">
        <v>44</v>
      </c>
      <c r="E634" s="62" t="s">
        <v>45</v>
      </c>
      <c r="F634" s="62" t="s">
        <v>83</v>
      </c>
      <c r="G634" s="62" t="s">
        <v>121</v>
      </c>
      <c r="H634" s="62" t="s">
        <v>121</v>
      </c>
      <c r="I634" s="62" t="s">
        <v>177</v>
      </c>
      <c r="J634" s="63" t="s">
        <v>121</v>
      </c>
      <c r="K634" s="62" t="s">
        <v>83</v>
      </c>
      <c r="L634" s="62" t="s">
        <v>83</v>
      </c>
      <c r="M634" s="62" t="s">
        <v>83</v>
      </c>
      <c r="N634" s="62" t="s">
        <v>177</v>
      </c>
      <c r="O634" s="62" t="s">
        <v>177</v>
      </c>
      <c r="P634" s="62" t="s">
        <v>83</v>
      </c>
      <c r="Q634" s="64"/>
      <c r="R634" s="60">
        <f>AVERAGE(E633:J633)</f>
        <v>34</v>
      </c>
      <c r="S634" s="61" t="s">
        <v>46</v>
      </c>
    </row>
    <row r="635" spans="1:19" s="185" customFormat="1" ht="11.1" customHeight="1" x14ac:dyDescent="0.25">
      <c r="A635" s="59"/>
      <c r="B635" s="189"/>
      <c r="C635" s="189"/>
      <c r="D635" s="59"/>
      <c r="E635" s="82"/>
      <c r="F635" s="82"/>
      <c r="G635" s="82"/>
      <c r="H635" s="82"/>
      <c r="I635" s="82"/>
      <c r="J635" s="83"/>
      <c r="K635" s="82"/>
      <c r="L635" s="82"/>
      <c r="M635" s="82"/>
      <c r="N635" s="82"/>
      <c r="O635" s="82"/>
      <c r="P635" s="82"/>
      <c r="Q635" s="81"/>
      <c r="R635" s="65"/>
      <c r="S635" s="85"/>
    </row>
    <row r="636" spans="1:19" s="188" customFormat="1" ht="11.1" customHeight="1" x14ac:dyDescent="0.25">
      <c r="A636" s="59"/>
      <c r="B636" s="231" t="s">
        <v>465</v>
      </c>
      <c r="C636" s="231"/>
      <c r="D636" s="56" t="s">
        <v>28</v>
      </c>
      <c r="E636" s="57" t="s">
        <v>466</v>
      </c>
      <c r="F636" s="57" t="s">
        <v>467</v>
      </c>
      <c r="G636" s="57" t="s">
        <v>468</v>
      </c>
      <c r="H636" s="57" t="s">
        <v>469</v>
      </c>
      <c r="I636" s="57" t="s">
        <v>470</v>
      </c>
      <c r="J636" s="57" t="s">
        <v>471</v>
      </c>
      <c r="K636" s="57" t="s">
        <v>472</v>
      </c>
      <c r="L636" s="57" t="s">
        <v>473</v>
      </c>
      <c r="M636" s="57" t="s">
        <v>474</v>
      </c>
      <c r="N636" s="57" t="s">
        <v>475</v>
      </c>
      <c r="O636" s="57" t="s">
        <v>476</v>
      </c>
      <c r="P636" s="57" t="s">
        <v>477</v>
      </c>
      <c r="Q636" s="15"/>
      <c r="R636" s="150" t="s">
        <v>41</v>
      </c>
      <c r="S636" s="58"/>
    </row>
    <row r="637" spans="1:19" s="188" customFormat="1" ht="11.1" customHeight="1" x14ac:dyDescent="0.25">
      <c r="A637" s="59"/>
      <c r="B637" s="231"/>
      <c r="C637" s="231"/>
      <c r="D637" s="56" t="s">
        <v>42</v>
      </c>
      <c r="E637" s="60"/>
      <c r="F637" s="60"/>
      <c r="G637" s="60">
        <v>30</v>
      </c>
      <c r="H637" s="60">
        <v>20</v>
      </c>
      <c r="I637" s="60">
        <v>20</v>
      </c>
      <c r="J637" s="60">
        <v>20</v>
      </c>
      <c r="K637" s="60">
        <v>20</v>
      </c>
      <c r="L637" s="60">
        <v>20</v>
      </c>
      <c r="M637" s="60">
        <v>40</v>
      </c>
      <c r="N637" s="60">
        <v>40</v>
      </c>
      <c r="O637" s="60">
        <v>40</v>
      </c>
      <c r="P637" s="60">
        <v>40</v>
      </c>
      <c r="Q637" s="15"/>
      <c r="R637" s="60">
        <f>AVERAGE(E637:P637)</f>
        <v>29</v>
      </c>
      <c r="S637" s="61" t="s">
        <v>43</v>
      </c>
    </row>
    <row r="638" spans="1:19" s="188" customFormat="1" ht="11.1" customHeight="1" x14ac:dyDescent="0.25">
      <c r="A638" s="59"/>
      <c r="B638" s="231"/>
      <c r="C638" s="231"/>
      <c r="D638" s="56" t="s">
        <v>44</v>
      </c>
      <c r="E638" s="62" t="s">
        <v>45</v>
      </c>
      <c r="F638" s="62" t="s">
        <v>45</v>
      </c>
      <c r="G638" s="62" t="s">
        <v>98</v>
      </c>
      <c r="H638" s="62" t="s">
        <v>98</v>
      </c>
      <c r="I638" s="62" t="s">
        <v>98</v>
      </c>
      <c r="J638" s="63" t="s">
        <v>98</v>
      </c>
      <c r="K638" s="62" t="s">
        <v>98</v>
      </c>
      <c r="L638" s="62" t="s">
        <v>98</v>
      </c>
      <c r="M638" s="62" t="s">
        <v>97</v>
      </c>
      <c r="N638" s="62" t="s">
        <v>97</v>
      </c>
      <c r="O638" s="62" t="s">
        <v>97</v>
      </c>
      <c r="P638" s="62" t="s">
        <v>97</v>
      </c>
      <c r="Q638" s="64"/>
      <c r="R638" s="60">
        <f>AVERAGE(E637:J637)</f>
        <v>22.5</v>
      </c>
      <c r="S638" s="61" t="s">
        <v>46</v>
      </c>
    </row>
    <row r="639" spans="1:19" s="185" customFormat="1" ht="11.1" customHeight="1" x14ac:dyDescent="0.25">
      <c r="A639" s="59"/>
      <c r="B639" s="184"/>
      <c r="C639" s="184"/>
      <c r="D639" s="59"/>
      <c r="E639" s="82"/>
      <c r="F639" s="82"/>
      <c r="G639" s="82"/>
      <c r="H639" s="82"/>
      <c r="I639" s="82"/>
      <c r="J639" s="83"/>
      <c r="K639" s="82"/>
      <c r="L639" s="82"/>
      <c r="M639" s="82"/>
      <c r="N639" s="82"/>
      <c r="O639" s="82"/>
      <c r="P639" s="82"/>
      <c r="Q639" s="81"/>
      <c r="R639" s="65"/>
      <c r="S639" s="85"/>
    </row>
    <row r="641" spans="1:19" ht="20.100000000000001" customHeight="1" x14ac:dyDescent="0.25">
      <c r="A641" s="198" t="s">
        <v>402</v>
      </c>
      <c r="B641" s="198"/>
      <c r="C641" s="198"/>
    </row>
    <row r="642" spans="1:19" ht="15" customHeight="1" x14ac:dyDescent="0.25">
      <c r="A642" s="215" t="s">
        <v>351</v>
      </c>
      <c r="B642" s="215"/>
      <c r="C642" s="215"/>
      <c r="D642" s="14" t="s">
        <v>26</v>
      </c>
    </row>
    <row r="644" spans="1:19" ht="11.1" customHeight="1" x14ac:dyDescent="0.25">
      <c r="A644" s="55"/>
      <c r="B644" s="225" t="s">
        <v>116</v>
      </c>
      <c r="C644" s="226"/>
      <c r="D644" s="56" t="s">
        <v>28</v>
      </c>
      <c r="E644" s="57" t="s">
        <v>29</v>
      </c>
      <c r="F644" s="57" t="s">
        <v>30</v>
      </c>
      <c r="G644" s="57" t="s">
        <v>31</v>
      </c>
      <c r="H644" s="57" t="s">
        <v>32</v>
      </c>
      <c r="I644" s="57" t="s">
        <v>33</v>
      </c>
      <c r="J644" s="57" t="s">
        <v>34</v>
      </c>
      <c r="K644" s="57" t="s">
        <v>35</v>
      </c>
      <c r="L644" s="57" t="s">
        <v>36</v>
      </c>
      <c r="M644" s="57" t="s">
        <v>37</v>
      </c>
      <c r="N644" s="57" t="s">
        <v>38</v>
      </c>
      <c r="O644" s="57" t="s">
        <v>39</v>
      </c>
      <c r="P644" s="57" t="s">
        <v>40</v>
      </c>
      <c r="Q644" s="15"/>
      <c r="R644" s="57" t="s">
        <v>41</v>
      </c>
      <c r="S644" s="58"/>
    </row>
    <row r="645" spans="1:19" ht="11.1" customHeight="1" x14ac:dyDescent="0.25">
      <c r="A645" s="59"/>
      <c r="B645" s="227"/>
      <c r="C645" s="228"/>
      <c r="D645" s="56" t="s">
        <v>42</v>
      </c>
      <c r="E645" s="60"/>
      <c r="F645" s="60"/>
      <c r="G645" s="60"/>
      <c r="H645" s="60"/>
      <c r="I645" s="60"/>
      <c r="J645" s="60">
        <v>65</v>
      </c>
      <c r="K645" s="60">
        <v>40</v>
      </c>
      <c r="L645" s="60">
        <v>40</v>
      </c>
      <c r="M645" s="60">
        <v>30</v>
      </c>
      <c r="N645" s="60">
        <v>30</v>
      </c>
      <c r="O645" s="60">
        <v>50</v>
      </c>
      <c r="P645" s="60"/>
      <c r="Q645" s="15"/>
      <c r="R645" s="60">
        <f>AVERAGE(E645:P645)</f>
        <v>42.5</v>
      </c>
      <c r="S645" s="61"/>
    </row>
    <row r="646" spans="1:19" ht="11.1" customHeight="1" x14ac:dyDescent="0.25">
      <c r="A646" s="59"/>
      <c r="B646" s="229"/>
      <c r="C646" s="230"/>
      <c r="D646" s="56" t="s">
        <v>44</v>
      </c>
      <c r="E646" s="62"/>
      <c r="F646" s="62"/>
      <c r="G646" s="62"/>
      <c r="H646" s="62"/>
      <c r="I646" s="62"/>
      <c r="J646" s="63"/>
      <c r="K646" s="63"/>
      <c r="L646" s="63"/>
      <c r="M646" s="63"/>
      <c r="N646" s="63"/>
      <c r="O646" s="63"/>
      <c r="P646" s="63" t="s">
        <v>45</v>
      </c>
      <c r="Q646" s="64"/>
      <c r="R646" s="60">
        <f>AVERAGE(E645:J645)</f>
        <v>65</v>
      </c>
      <c r="S646" s="61"/>
    </row>
    <row r="647" spans="1:19" ht="11.1" customHeight="1" x14ac:dyDescent="0.25">
      <c r="A647" s="59"/>
      <c r="B647" s="59"/>
      <c r="C647" s="59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15"/>
      <c r="P647" s="15"/>
      <c r="Q647" s="15"/>
      <c r="R647" s="15"/>
      <c r="S647" s="54"/>
    </row>
    <row r="648" spans="1:19" ht="11.1" customHeight="1" x14ac:dyDescent="0.25">
      <c r="A648" s="55"/>
      <c r="B648" s="225" t="s">
        <v>117</v>
      </c>
      <c r="C648" s="226"/>
      <c r="D648" s="56" t="s">
        <v>28</v>
      </c>
      <c r="E648" s="57" t="s">
        <v>47</v>
      </c>
      <c r="F648" s="57" t="s">
        <v>48</v>
      </c>
      <c r="G648" s="57" t="s">
        <v>49</v>
      </c>
      <c r="H648" s="57" t="s">
        <v>50</v>
      </c>
      <c r="I648" s="57" t="s">
        <v>51</v>
      </c>
      <c r="J648" s="57" t="s">
        <v>52</v>
      </c>
      <c r="K648" s="57" t="s">
        <v>53</v>
      </c>
      <c r="L648" s="57" t="s">
        <v>54</v>
      </c>
      <c r="M648" s="57" t="s">
        <v>55</v>
      </c>
      <c r="N648" s="57" t="s">
        <v>56</v>
      </c>
      <c r="O648" s="57" t="s">
        <v>57</v>
      </c>
      <c r="P648" s="57" t="s">
        <v>58</v>
      </c>
      <c r="Q648" s="15"/>
      <c r="R648" s="57" t="s">
        <v>41</v>
      </c>
      <c r="S648" s="58"/>
    </row>
    <row r="649" spans="1:19" ht="11.1" customHeight="1" x14ac:dyDescent="0.25">
      <c r="A649" s="59"/>
      <c r="B649" s="227"/>
      <c r="C649" s="228"/>
      <c r="D649" s="56" t="s">
        <v>42</v>
      </c>
      <c r="E649" s="60"/>
      <c r="F649" s="60"/>
      <c r="G649" s="60">
        <v>80</v>
      </c>
      <c r="H649" s="60">
        <v>130</v>
      </c>
      <c r="I649" s="60">
        <v>140</v>
      </c>
      <c r="J649" s="60">
        <v>40</v>
      </c>
      <c r="K649" s="60">
        <v>30</v>
      </c>
      <c r="L649" s="60">
        <v>30</v>
      </c>
      <c r="M649" s="60">
        <v>30</v>
      </c>
      <c r="N649" s="60"/>
      <c r="O649" s="60">
        <v>60</v>
      </c>
      <c r="P649" s="60"/>
      <c r="Q649" s="15"/>
      <c r="R649" s="60">
        <f>AVERAGE(E649:P649)</f>
        <v>67.5</v>
      </c>
      <c r="S649" s="61" t="s">
        <v>43</v>
      </c>
    </row>
    <row r="650" spans="1:19" ht="11.1" customHeight="1" x14ac:dyDescent="0.25">
      <c r="A650" s="59"/>
      <c r="B650" s="229"/>
      <c r="C650" s="230"/>
      <c r="D650" s="56" t="s">
        <v>44</v>
      </c>
      <c r="E650" s="62" t="s">
        <v>45</v>
      </c>
      <c r="F650" s="62" t="s">
        <v>45</v>
      </c>
      <c r="G650" s="62"/>
      <c r="H650" s="62"/>
      <c r="I650" s="62"/>
      <c r="J650" s="63"/>
      <c r="K650" s="63"/>
      <c r="L650" s="63"/>
      <c r="M650" s="63"/>
      <c r="N650" s="63" t="s">
        <v>59</v>
      </c>
      <c r="O650" s="63"/>
      <c r="P650" s="63" t="s">
        <v>45</v>
      </c>
      <c r="Q650" s="64"/>
      <c r="R650" s="60">
        <f>AVERAGE(E649:J649)</f>
        <v>97.5</v>
      </c>
      <c r="S650" s="61" t="s">
        <v>46</v>
      </c>
    </row>
    <row r="651" spans="1:19" ht="11.1" customHeight="1" x14ac:dyDescent="0.25">
      <c r="A651" s="59"/>
      <c r="B651" s="52"/>
      <c r="C651" s="15"/>
      <c r="D651" s="66"/>
      <c r="E651" s="66"/>
      <c r="F651" s="66"/>
      <c r="G651" s="61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54"/>
    </row>
    <row r="652" spans="1:19" ht="11.1" customHeight="1" x14ac:dyDescent="0.25">
      <c r="A652" s="55"/>
      <c r="B652" s="225" t="s">
        <v>118</v>
      </c>
      <c r="C652" s="226"/>
      <c r="D652" s="56" t="s">
        <v>28</v>
      </c>
      <c r="E652" s="57" t="s">
        <v>60</v>
      </c>
      <c r="F652" s="57" t="s">
        <v>61</v>
      </c>
      <c r="G652" s="57" t="s">
        <v>62</v>
      </c>
      <c r="H652" s="57" t="s">
        <v>63</v>
      </c>
      <c r="I652" s="57" t="s">
        <v>64</v>
      </c>
      <c r="J652" s="57" t="s">
        <v>65</v>
      </c>
      <c r="K652" s="57" t="s">
        <v>66</v>
      </c>
      <c r="L652" s="57" t="s">
        <v>67</v>
      </c>
      <c r="M652" s="57" t="s">
        <v>68</v>
      </c>
      <c r="N652" s="57" t="s">
        <v>56</v>
      </c>
      <c r="O652" s="57" t="s">
        <v>69</v>
      </c>
      <c r="P652" s="57" t="s">
        <v>70</v>
      </c>
      <c r="Q652" s="15"/>
      <c r="R652" s="57" t="s">
        <v>41</v>
      </c>
      <c r="S652" s="58"/>
    </row>
    <row r="653" spans="1:19" ht="11.1" customHeight="1" x14ac:dyDescent="0.25">
      <c r="A653" s="59"/>
      <c r="B653" s="227"/>
      <c r="C653" s="228"/>
      <c r="D653" s="56" t="s">
        <v>42</v>
      </c>
      <c r="E653" s="60"/>
      <c r="F653" s="60"/>
      <c r="G653" s="60">
        <v>50</v>
      </c>
      <c r="H653" s="60">
        <v>30</v>
      </c>
      <c r="I653" s="60">
        <v>50</v>
      </c>
      <c r="J653" s="60"/>
      <c r="K653" s="60">
        <v>20</v>
      </c>
      <c r="L653" s="60">
        <v>20</v>
      </c>
      <c r="M653" s="60">
        <v>30</v>
      </c>
      <c r="N653" s="60"/>
      <c r="O653" s="60">
        <v>40</v>
      </c>
      <c r="P653" s="60"/>
      <c r="Q653" s="15"/>
      <c r="R653" s="60">
        <f>AVERAGE(E653:P653)</f>
        <v>34.285714285714285</v>
      </c>
      <c r="S653" s="61" t="s">
        <v>43</v>
      </c>
    </row>
    <row r="654" spans="1:19" ht="11.1" customHeight="1" x14ac:dyDescent="0.25">
      <c r="A654" s="59"/>
      <c r="B654" s="229"/>
      <c r="C654" s="230"/>
      <c r="D654" s="56" t="s">
        <v>44</v>
      </c>
      <c r="E654" s="62" t="s">
        <v>45</v>
      </c>
      <c r="F654" s="62" t="s">
        <v>45</v>
      </c>
      <c r="G654" s="62"/>
      <c r="H654" s="62"/>
      <c r="I654" s="62"/>
      <c r="J654" s="63"/>
      <c r="K654" s="63"/>
      <c r="L654" s="63"/>
      <c r="M654" s="63"/>
      <c r="N654" s="63" t="s">
        <v>59</v>
      </c>
      <c r="O654" s="63"/>
      <c r="P654" s="63" t="s">
        <v>45</v>
      </c>
      <c r="Q654" s="64"/>
      <c r="R654" s="60">
        <f>AVERAGE(E653:J653)</f>
        <v>43.333333333333336</v>
      </c>
      <c r="S654" s="61" t="s">
        <v>46</v>
      </c>
    </row>
    <row r="655" spans="1:19" ht="11.1" customHeight="1" x14ac:dyDescent="0.25">
      <c r="A655" s="59"/>
      <c r="B655" s="55"/>
      <c r="C655" s="59"/>
      <c r="D655" s="59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59"/>
      <c r="R655" s="59"/>
      <c r="S655" s="59"/>
    </row>
    <row r="656" spans="1:19" ht="11.1" customHeight="1" x14ac:dyDescent="0.25">
      <c r="A656" s="55"/>
      <c r="B656" s="225" t="s">
        <v>119</v>
      </c>
      <c r="C656" s="226"/>
      <c r="D656" s="56" t="s">
        <v>28</v>
      </c>
      <c r="E656" s="57" t="s">
        <v>71</v>
      </c>
      <c r="F656" s="57" t="s">
        <v>72</v>
      </c>
      <c r="G656" s="57" t="s">
        <v>73</v>
      </c>
      <c r="H656" s="57" t="s">
        <v>74</v>
      </c>
      <c r="I656" s="57" t="s">
        <v>75</v>
      </c>
      <c r="J656" s="57" t="s">
        <v>76</v>
      </c>
      <c r="K656" s="57" t="s">
        <v>77</v>
      </c>
      <c r="L656" s="57" t="s">
        <v>78</v>
      </c>
      <c r="M656" s="57" t="s">
        <v>79</v>
      </c>
      <c r="N656" s="57" t="s">
        <v>80</v>
      </c>
      <c r="O656" s="57" t="s">
        <v>81</v>
      </c>
      <c r="P656" s="57" t="s">
        <v>82</v>
      </c>
      <c r="Q656" s="15"/>
      <c r="R656" s="57" t="s">
        <v>41</v>
      </c>
      <c r="S656" s="58"/>
    </row>
    <row r="657" spans="1:19" ht="11.1" customHeight="1" x14ac:dyDescent="0.25">
      <c r="A657" s="59"/>
      <c r="B657" s="227"/>
      <c r="C657" s="228"/>
      <c r="D657" s="56" t="s">
        <v>42</v>
      </c>
      <c r="E657" s="60"/>
      <c r="F657" s="60"/>
      <c r="G657" s="60">
        <v>70</v>
      </c>
      <c r="H657" s="60">
        <v>40</v>
      </c>
      <c r="I657" s="60">
        <v>20</v>
      </c>
      <c r="J657" s="60">
        <v>20</v>
      </c>
      <c r="K657" s="60">
        <v>20</v>
      </c>
      <c r="L657" s="60">
        <v>25</v>
      </c>
      <c r="M657" s="60">
        <v>30</v>
      </c>
      <c r="N657" s="60"/>
      <c r="O657" s="60"/>
      <c r="P657" s="60"/>
      <c r="Q657" s="15"/>
      <c r="R657" s="60">
        <f>AVERAGE(E657:P657)</f>
        <v>32.142857142857146</v>
      </c>
      <c r="S657" s="61" t="s">
        <v>43</v>
      </c>
    </row>
    <row r="658" spans="1:19" ht="11.1" customHeight="1" x14ac:dyDescent="0.25">
      <c r="A658" s="59"/>
      <c r="B658" s="229"/>
      <c r="C658" s="230"/>
      <c r="D658" s="56" t="s">
        <v>44</v>
      </c>
      <c r="E658" s="62" t="s">
        <v>45</v>
      </c>
      <c r="F658" s="62" t="s">
        <v>45</v>
      </c>
      <c r="G658" s="62"/>
      <c r="H658" s="62"/>
      <c r="I658" s="62"/>
      <c r="J658" s="63" t="s">
        <v>83</v>
      </c>
      <c r="K658" s="63" t="s">
        <v>83</v>
      </c>
      <c r="L658" s="63" t="s">
        <v>331</v>
      </c>
      <c r="M658" s="63" t="s">
        <v>83</v>
      </c>
      <c r="N658" s="63" t="s">
        <v>59</v>
      </c>
      <c r="O658" s="63" t="s">
        <v>84</v>
      </c>
      <c r="P658" s="63"/>
      <c r="Q658" s="64"/>
      <c r="R658" s="60">
        <f>AVERAGE(E657:J657)</f>
        <v>37.5</v>
      </c>
      <c r="S658" s="61" t="s">
        <v>46</v>
      </c>
    </row>
    <row r="659" spans="1:19" ht="11.1" customHeight="1" x14ac:dyDescent="0.25">
      <c r="A659" s="59"/>
      <c r="B659" s="55"/>
      <c r="C659" s="59"/>
      <c r="D659" s="59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59"/>
      <c r="R659" s="59"/>
      <c r="S659" s="59"/>
    </row>
    <row r="660" spans="1:19" ht="11.1" customHeight="1" x14ac:dyDescent="0.25">
      <c r="A660" s="55"/>
      <c r="B660" s="225" t="s">
        <v>122</v>
      </c>
      <c r="C660" s="226"/>
      <c r="D660" s="56" t="s">
        <v>28</v>
      </c>
      <c r="E660" s="57" t="s">
        <v>85</v>
      </c>
      <c r="F660" s="57" t="s">
        <v>86</v>
      </c>
      <c r="G660" s="57" t="s">
        <v>87</v>
      </c>
      <c r="H660" s="57" t="s">
        <v>88</v>
      </c>
      <c r="I660" s="57" t="s">
        <v>89</v>
      </c>
      <c r="J660" s="57" t="s">
        <v>90</v>
      </c>
      <c r="K660" s="57" t="s">
        <v>91</v>
      </c>
      <c r="L660" s="57" t="s">
        <v>92</v>
      </c>
      <c r="M660" s="57" t="s">
        <v>93</v>
      </c>
      <c r="N660" s="57" t="s">
        <v>94</v>
      </c>
      <c r="O660" s="57" t="s">
        <v>95</v>
      </c>
      <c r="P660" s="57" t="s">
        <v>96</v>
      </c>
      <c r="Q660" s="15"/>
      <c r="R660" s="57" t="s">
        <v>41</v>
      </c>
      <c r="S660" s="58"/>
    </row>
    <row r="661" spans="1:19" ht="11.1" customHeight="1" x14ac:dyDescent="0.25">
      <c r="A661" s="59"/>
      <c r="B661" s="227"/>
      <c r="C661" s="228"/>
      <c r="D661" s="56" t="s">
        <v>42</v>
      </c>
      <c r="E661" s="60">
        <v>90</v>
      </c>
      <c r="F661" s="60"/>
      <c r="G661" s="60">
        <v>75</v>
      </c>
      <c r="H661" s="60">
        <v>90</v>
      </c>
      <c r="I661" s="60">
        <v>80</v>
      </c>
      <c r="J661" s="60">
        <v>30</v>
      </c>
      <c r="K661" s="60" t="s">
        <v>16</v>
      </c>
      <c r="L661" s="60">
        <v>30</v>
      </c>
      <c r="M661" s="60">
        <v>30</v>
      </c>
      <c r="N661" s="60"/>
      <c r="O661" s="60">
        <v>110</v>
      </c>
      <c r="P661" s="60"/>
      <c r="Q661" s="15"/>
      <c r="R661" s="60">
        <f>AVERAGE(E661:P661)</f>
        <v>66.875</v>
      </c>
      <c r="S661" s="61" t="s">
        <v>43</v>
      </c>
    </row>
    <row r="662" spans="1:19" ht="11.1" customHeight="1" x14ac:dyDescent="0.25">
      <c r="A662" s="59"/>
      <c r="B662" s="229"/>
      <c r="C662" s="230"/>
      <c r="D662" s="56" t="s">
        <v>44</v>
      </c>
      <c r="E662" s="62" t="s">
        <v>97</v>
      </c>
      <c r="F662" s="62" t="s">
        <v>45</v>
      </c>
      <c r="G662" s="62" t="s">
        <v>97</v>
      </c>
      <c r="H662" s="62" t="s">
        <v>97</v>
      </c>
      <c r="I662" s="62" t="s">
        <v>83</v>
      </c>
      <c r="J662" s="63" t="s">
        <v>98</v>
      </c>
      <c r="K662" s="63" t="s">
        <v>16</v>
      </c>
      <c r="L662" s="63" t="s">
        <v>98</v>
      </c>
      <c r="M662" s="63" t="s">
        <v>98</v>
      </c>
      <c r="N662" s="63" t="s">
        <v>59</v>
      </c>
      <c r="O662" s="63" t="s">
        <v>97</v>
      </c>
      <c r="P662" s="63" t="s">
        <v>45</v>
      </c>
      <c r="Q662" s="64"/>
      <c r="R662" s="60">
        <f>AVERAGE(E661:J661)</f>
        <v>73</v>
      </c>
      <c r="S662" s="61" t="s">
        <v>46</v>
      </c>
    </row>
    <row r="663" spans="1:19" ht="11.1" customHeight="1" x14ac:dyDescent="0.25">
      <c r="A663" s="59"/>
      <c r="B663" s="15"/>
      <c r="C663" s="15"/>
      <c r="D663" s="15"/>
      <c r="E663" s="15"/>
      <c r="F663" s="15"/>
      <c r="G663" s="161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 ht="11.1" customHeight="1" x14ac:dyDescent="0.25">
      <c r="A664" s="55"/>
      <c r="B664" s="225" t="s">
        <v>128</v>
      </c>
      <c r="C664" s="226"/>
      <c r="D664" s="56" t="s">
        <v>28</v>
      </c>
      <c r="E664" s="57" t="s">
        <v>124</v>
      </c>
      <c r="F664" s="57" t="s">
        <v>125</v>
      </c>
      <c r="G664" s="57" t="s">
        <v>126</v>
      </c>
      <c r="H664" s="57" t="s">
        <v>127</v>
      </c>
      <c r="I664" s="57" t="s">
        <v>129</v>
      </c>
      <c r="J664" s="57" t="s">
        <v>130</v>
      </c>
      <c r="K664" s="57" t="s">
        <v>131</v>
      </c>
      <c r="L664" s="57" t="s">
        <v>132</v>
      </c>
      <c r="M664" s="57" t="s">
        <v>133</v>
      </c>
      <c r="N664" s="57" t="s">
        <v>134</v>
      </c>
      <c r="O664" s="57" t="s">
        <v>135</v>
      </c>
      <c r="P664" s="57" t="s">
        <v>136</v>
      </c>
      <c r="Q664" s="15"/>
      <c r="R664" s="57" t="s">
        <v>41</v>
      </c>
      <c r="S664" s="58"/>
    </row>
    <row r="665" spans="1:19" ht="11.1" customHeight="1" x14ac:dyDescent="0.25">
      <c r="A665" s="59"/>
      <c r="B665" s="227"/>
      <c r="C665" s="228"/>
      <c r="D665" s="56" t="s">
        <v>42</v>
      </c>
      <c r="E665" s="60" t="s">
        <v>16</v>
      </c>
      <c r="F665" s="62" t="s">
        <v>16</v>
      </c>
      <c r="G665" s="60">
        <v>110</v>
      </c>
      <c r="H665" s="60">
        <v>60</v>
      </c>
      <c r="I665" s="60">
        <v>30</v>
      </c>
      <c r="J665" s="60" t="s">
        <v>16</v>
      </c>
      <c r="K665" s="60">
        <v>30</v>
      </c>
      <c r="L665" s="60">
        <v>20</v>
      </c>
      <c r="M665" s="60">
        <v>35</v>
      </c>
      <c r="N665" s="60" t="s">
        <v>16</v>
      </c>
      <c r="O665" s="60" t="s">
        <v>16</v>
      </c>
      <c r="P665" s="60">
        <v>80</v>
      </c>
      <c r="Q665" s="15"/>
      <c r="R665" s="60">
        <f>AVERAGE(E665:P665)</f>
        <v>52.142857142857146</v>
      </c>
      <c r="S665" s="61" t="s">
        <v>43</v>
      </c>
    </row>
    <row r="666" spans="1:19" ht="11.1" customHeight="1" x14ac:dyDescent="0.25">
      <c r="A666" s="59"/>
      <c r="B666" s="229"/>
      <c r="C666" s="230"/>
      <c r="D666" s="56" t="s">
        <v>44</v>
      </c>
      <c r="E666" s="62" t="s">
        <v>45</v>
      </c>
      <c r="F666" s="62" t="s">
        <v>45</v>
      </c>
      <c r="G666" s="62" t="s">
        <v>97</v>
      </c>
      <c r="H666" s="62" t="s">
        <v>98</v>
      </c>
      <c r="I666" s="63" t="s">
        <v>98</v>
      </c>
      <c r="J666" s="63" t="s">
        <v>16</v>
      </c>
      <c r="K666" s="62" t="s">
        <v>98</v>
      </c>
      <c r="L666" s="62" t="s">
        <v>98</v>
      </c>
      <c r="M666" s="62" t="s">
        <v>98</v>
      </c>
      <c r="N666" s="63" t="s">
        <v>16</v>
      </c>
      <c r="O666" s="63" t="s">
        <v>16</v>
      </c>
      <c r="P666" s="63" t="s">
        <v>97</v>
      </c>
      <c r="Q666" s="64"/>
      <c r="R666" s="60">
        <f>AVERAGE(E665:J665)</f>
        <v>66.666666666666671</v>
      </c>
      <c r="S666" s="61" t="s">
        <v>46</v>
      </c>
    </row>
    <row r="667" spans="1:19" ht="11.1" customHeight="1" x14ac:dyDescent="0.25">
      <c r="A667" s="59"/>
      <c r="B667" s="15"/>
      <c r="C667" s="15"/>
      <c r="D667" s="15"/>
      <c r="E667" s="15"/>
      <c r="F667" s="15"/>
      <c r="G667" s="161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 ht="11.1" customHeight="1" x14ac:dyDescent="0.25">
      <c r="A668" s="55"/>
      <c r="B668" s="225" t="s">
        <v>295</v>
      </c>
      <c r="C668" s="226"/>
      <c r="D668" s="56" t="s">
        <v>28</v>
      </c>
      <c r="E668" s="57" t="s">
        <v>296</v>
      </c>
      <c r="F668" s="57" t="s">
        <v>297</v>
      </c>
      <c r="G668" s="57" t="s">
        <v>298</v>
      </c>
      <c r="H668" s="57" t="s">
        <v>299</v>
      </c>
      <c r="I668" s="57" t="s">
        <v>300</v>
      </c>
      <c r="J668" s="57" t="s">
        <v>301</v>
      </c>
      <c r="K668" s="57" t="s">
        <v>302</v>
      </c>
      <c r="L668" s="57" t="s">
        <v>303</v>
      </c>
      <c r="M668" s="57" t="s">
        <v>304</v>
      </c>
      <c r="N668" s="57" t="s">
        <v>305</v>
      </c>
      <c r="O668" s="57" t="s">
        <v>306</v>
      </c>
      <c r="P668" s="57" t="s">
        <v>307</v>
      </c>
      <c r="Q668" s="15"/>
      <c r="R668" s="57" t="s">
        <v>41</v>
      </c>
      <c r="S668" s="58"/>
    </row>
    <row r="669" spans="1:19" ht="11.1" customHeight="1" x14ac:dyDescent="0.25">
      <c r="A669" s="59"/>
      <c r="B669" s="227"/>
      <c r="C669" s="228"/>
      <c r="D669" s="56" t="s">
        <v>42</v>
      </c>
      <c r="E669" s="60">
        <v>50</v>
      </c>
      <c r="F669" s="60">
        <v>60</v>
      </c>
      <c r="G669" s="60">
        <v>55</v>
      </c>
      <c r="H669" s="60">
        <v>168</v>
      </c>
      <c r="I669" s="60">
        <v>110</v>
      </c>
      <c r="J669" s="60">
        <v>93</v>
      </c>
      <c r="K669" s="60">
        <v>160</v>
      </c>
      <c r="L669" s="60">
        <v>90</v>
      </c>
      <c r="M669" s="60">
        <v>200</v>
      </c>
      <c r="N669" s="60">
        <v>70</v>
      </c>
      <c r="O669" s="60">
        <v>70</v>
      </c>
      <c r="P669" s="60">
        <v>120</v>
      </c>
      <c r="Q669" s="15"/>
      <c r="R669" s="60">
        <f>AVERAGE(E669:P669)</f>
        <v>103.83333333333333</v>
      </c>
      <c r="S669" s="61" t="s">
        <v>43</v>
      </c>
    </row>
    <row r="670" spans="1:19" ht="11.1" customHeight="1" x14ac:dyDescent="0.25">
      <c r="A670" s="59"/>
      <c r="B670" s="229"/>
      <c r="C670" s="230"/>
      <c r="D670" s="56" t="s">
        <v>44</v>
      </c>
      <c r="E670" s="62" t="s">
        <v>98</v>
      </c>
      <c r="F670" s="62" t="s">
        <v>98</v>
      </c>
      <c r="G670" s="62" t="s">
        <v>98</v>
      </c>
      <c r="H670" s="62" t="s">
        <v>97</v>
      </c>
      <c r="I670" s="62" t="s">
        <v>312</v>
      </c>
      <c r="J670" s="63" t="s">
        <v>97</v>
      </c>
      <c r="K670" s="62" t="s">
        <v>97</v>
      </c>
      <c r="L670" s="62" t="s">
        <v>97</v>
      </c>
      <c r="M670" s="62" t="s">
        <v>97</v>
      </c>
      <c r="N670" s="62" t="s">
        <v>97</v>
      </c>
      <c r="O670" s="62" t="s">
        <v>97</v>
      </c>
      <c r="P670" s="62" t="s">
        <v>97</v>
      </c>
      <c r="Q670" s="64"/>
      <c r="R670" s="60">
        <f>AVERAGE(E669:J669)</f>
        <v>89.333333333333329</v>
      </c>
      <c r="S670" s="61" t="s">
        <v>46</v>
      </c>
    </row>
    <row r="671" spans="1:19" s="179" customFormat="1" ht="11.1" customHeight="1" x14ac:dyDescent="0.25">
      <c r="A671" s="59"/>
      <c r="B671" s="15"/>
      <c r="C671" s="15"/>
      <c r="D671" s="15"/>
      <c r="E671" s="15"/>
      <c r="F671" s="15"/>
      <c r="G671" s="161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 s="179" customFormat="1" ht="11.1" customHeight="1" x14ac:dyDescent="0.25">
      <c r="A672" s="59"/>
      <c r="B672" s="231" t="s">
        <v>408</v>
      </c>
      <c r="C672" s="231"/>
      <c r="D672" s="56" t="s">
        <v>28</v>
      </c>
      <c r="E672" s="57" t="s">
        <v>411</v>
      </c>
      <c r="F672" s="57" t="s">
        <v>412</v>
      </c>
      <c r="G672" s="57" t="s">
        <v>413</v>
      </c>
      <c r="H672" s="57" t="s">
        <v>414</v>
      </c>
      <c r="I672" s="57" t="s">
        <v>415</v>
      </c>
      <c r="J672" s="57" t="s">
        <v>416</v>
      </c>
      <c r="K672" s="57" t="s">
        <v>417</v>
      </c>
      <c r="L672" s="57" t="s">
        <v>418</v>
      </c>
      <c r="M672" s="57" t="s">
        <v>419</v>
      </c>
      <c r="N672" s="57" t="s">
        <v>420</v>
      </c>
      <c r="O672" s="57" t="s">
        <v>421</v>
      </c>
      <c r="P672" s="57" t="s">
        <v>422</v>
      </c>
      <c r="Q672" s="15"/>
      <c r="R672" s="150" t="s">
        <v>41</v>
      </c>
      <c r="S672" s="58"/>
    </row>
    <row r="673" spans="1:19" s="179" customFormat="1" ht="11.1" customHeight="1" x14ac:dyDescent="0.25">
      <c r="A673" s="59"/>
      <c r="B673" s="231"/>
      <c r="C673" s="231"/>
      <c r="D673" s="56" t="s">
        <v>42</v>
      </c>
      <c r="E673" s="60">
        <v>60</v>
      </c>
      <c r="F673" s="60">
        <v>90</v>
      </c>
      <c r="G673" s="60">
        <v>130</v>
      </c>
      <c r="H673" s="60">
        <v>110</v>
      </c>
      <c r="I673" s="60">
        <v>145</v>
      </c>
      <c r="J673" s="60">
        <v>160</v>
      </c>
      <c r="K673" s="60">
        <v>100</v>
      </c>
      <c r="L673" s="60">
        <v>100</v>
      </c>
      <c r="M673" s="60">
        <v>120</v>
      </c>
      <c r="N673" s="60">
        <v>155</v>
      </c>
      <c r="O673" s="60">
        <v>120</v>
      </c>
      <c r="P673" s="60">
        <v>100</v>
      </c>
      <c r="Q673" s="15"/>
      <c r="R673" s="60">
        <f>AVERAGE(E673:P673)</f>
        <v>115.83333333333333</v>
      </c>
      <c r="S673" s="61" t="s">
        <v>43</v>
      </c>
    </row>
    <row r="674" spans="1:19" s="179" customFormat="1" ht="11.1" customHeight="1" x14ac:dyDescent="0.25">
      <c r="A674" s="59"/>
      <c r="B674" s="231"/>
      <c r="C674" s="231"/>
      <c r="D674" s="56" t="s">
        <v>44</v>
      </c>
      <c r="E674" s="62" t="s">
        <v>98</v>
      </c>
      <c r="F674" s="62" t="s">
        <v>97</v>
      </c>
      <c r="G674" s="62" t="s">
        <v>97</v>
      </c>
      <c r="H674" s="62" t="s">
        <v>97</v>
      </c>
      <c r="I674" s="62" t="s">
        <v>97</v>
      </c>
      <c r="J674" s="63" t="s">
        <v>97</v>
      </c>
      <c r="K674" s="62" t="s">
        <v>97</v>
      </c>
      <c r="L674" s="62" t="s">
        <v>97</v>
      </c>
      <c r="M674" s="62" t="s">
        <v>97</v>
      </c>
      <c r="N674" s="62" t="s">
        <v>97</v>
      </c>
      <c r="O674" s="62" t="s">
        <v>97</v>
      </c>
      <c r="P674" s="62" t="s">
        <v>97</v>
      </c>
      <c r="Q674" s="64"/>
      <c r="R674" s="60">
        <f>AVERAGE(E673:J673)</f>
        <v>115.83333333333333</v>
      </c>
      <c r="S674" s="61" t="s">
        <v>46</v>
      </c>
    </row>
    <row r="675" spans="1:19" s="185" customFormat="1" ht="11.1" customHeight="1" x14ac:dyDescent="0.25">
      <c r="A675" s="59"/>
      <c r="B675" s="184"/>
      <c r="C675" s="184"/>
      <c r="D675" s="59"/>
      <c r="E675" s="82"/>
      <c r="F675" s="82"/>
      <c r="G675" s="82"/>
      <c r="H675" s="82"/>
      <c r="I675" s="82"/>
      <c r="J675" s="83"/>
      <c r="K675" s="82"/>
      <c r="L675" s="82"/>
      <c r="M675" s="82"/>
      <c r="N675" s="82"/>
      <c r="O675" s="82"/>
      <c r="P675" s="82"/>
      <c r="Q675" s="81"/>
      <c r="R675" s="65"/>
      <c r="S675" s="85"/>
    </row>
    <row r="676" spans="1:19" s="183" customFormat="1" ht="11.1" customHeight="1" x14ac:dyDescent="0.25">
      <c r="A676" s="59"/>
      <c r="B676" s="231" t="s">
        <v>446</v>
      </c>
      <c r="C676" s="231"/>
      <c r="D676" s="56" t="s">
        <v>28</v>
      </c>
      <c r="E676" s="57" t="s">
        <v>434</v>
      </c>
      <c r="F676" s="57" t="s">
        <v>435</v>
      </c>
      <c r="G676" s="57" t="s">
        <v>436</v>
      </c>
      <c r="H676" s="57" t="s">
        <v>437</v>
      </c>
      <c r="I676" s="57" t="s">
        <v>438</v>
      </c>
      <c r="J676" s="57" t="s">
        <v>439</v>
      </c>
      <c r="K676" s="57" t="s">
        <v>440</v>
      </c>
      <c r="L676" s="57" t="s">
        <v>441</v>
      </c>
      <c r="M676" s="57" t="s">
        <v>442</v>
      </c>
      <c r="N676" s="57" t="s">
        <v>443</v>
      </c>
      <c r="O676" s="57" t="s">
        <v>444</v>
      </c>
      <c r="P676" s="57" t="s">
        <v>445</v>
      </c>
      <c r="Q676" s="15"/>
      <c r="R676" s="150" t="s">
        <v>41</v>
      </c>
      <c r="S676" s="58"/>
    </row>
    <row r="677" spans="1:19" s="183" customFormat="1" ht="11.1" customHeight="1" x14ac:dyDescent="0.25">
      <c r="A677" s="59"/>
      <c r="B677" s="231"/>
      <c r="C677" s="231"/>
      <c r="D677" s="56" t="s">
        <v>42</v>
      </c>
      <c r="E677" s="60"/>
      <c r="F677" s="60">
        <v>90</v>
      </c>
      <c r="G677" s="60">
        <v>100</v>
      </c>
      <c r="H677" s="60">
        <v>160</v>
      </c>
      <c r="I677" s="60">
        <v>120</v>
      </c>
      <c r="J677" s="60">
        <v>165</v>
      </c>
      <c r="K677" s="60">
        <v>125</v>
      </c>
      <c r="L677" s="60">
        <v>25</v>
      </c>
      <c r="M677" s="60">
        <v>30</v>
      </c>
      <c r="N677" s="60"/>
      <c r="O677" s="60"/>
      <c r="P677" s="60"/>
      <c r="Q677" s="15"/>
      <c r="R677" s="60">
        <f>AVERAGE(E677:P677)</f>
        <v>101.875</v>
      </c>
      <c r="S677" s="61" t="s">
        <v>43</v>
      </c>
    </row>
    <row r="678" spans="1:19" s="183" customFormat="1" ht="11.1" customHeight="1" x14ac:dyDescent="0.25">
      <c r="A678" s="59"/>
      <c r="B678" s="231"/>
      <c r="C678" s="231"/>
      <c r="D678" s="56" t="s">
        <v>44</v>
      </c>
      <c r="E678" s="62" t="s">
        <v>45</v>
      </c>
      <c r="F678" s="62" t="s">
        <v>97</v>
      </c>
      <c r="G678" s="62" t="s">
        <v>97</v>
      </c>
      <c r="H678" s="62" t="s">
        <v>97</v>
      </c>
      <c r="I678" s="62" t="s">
        <v>97</v>
      </c>
      <c r="J678" s="63" t="s">
        <v>97</v>
      </c>
      <c r="K678" s="62" t="s">
        <v>97</v>
      </c>
      <c r="L678" s="62" t="s">
        <v>98</v>
      </c>
      <c r="M678" s="62" t="s">
        <v>98</v>
      </c>
      <c r="N678" s="62" t="s">
        <v>460</v>
      </c>
      <c r="O678" s="62" t="s">
        <v>84</v>
      </c>
      <c r="P678" s="62" t="s">
        <v>84</v>
      </c>
      <c r="Q678" s="64"/>
      <c r="R678" s="60">
        <f>AVERAGE(E677:J677)</f>
        <v>127</v>
      </c>
      <c r="S678" s="61" t="s">
        <v>46</v>
      </c>
    </row>
    <row r="679" spans="1:19" s="185" customFormat="1" ht="11.1" customHeight="1" x14ac:dyDescent="0.25">
      <c r="A679" s="59"/>
      <c r="B679" s="189"/>
      <c r="C679" s="189"/>
      <c r="D679" s="59"/>
      <c r="E679" s="82"/>
      <c r="F679" s="82"/>
      <c r="G679" s="82"/>
      <c r="H679" s="82"/>
      <c r="I679" s="82"/>
      <c r="J679" s="83"/>
      <c r="K679" s="82"/>
      <c r="L679" s="82"/>
      <c r="M679" s="82"/>
      <c r="N679" s="82"/>
      <c r="O679" s="82"/>
      <c r="P679" s="82"/>
      <c r="Q679" s="81"/>
      <c r="R679" s="65"/>
      <c r="S679" s="85"/>
    </row>
    <row r="680" spans="1:19" s="188" customFormat="1" ht="11.1" customHeight="1" x14ac:dyDescent="0.25">
      <c r="A680" s="59"/>
      <c r="B680" s="231" t="s">
        <v>465</v>
      </c>
      <c r="C680" s="231"/>
      <c r="D680" s="56" t="s">
        <v>28</v>
      </c>
      <c r="E680" s="57" t="s">
        <v>466</v>
      </c>
      <c r="F680" s="57" t="s">
        <v>467</v>
      </c>
      <c r="G680" s="57" t="s">
        <v>468</v>
      </c>
      <c r="H680" s="57" t="s">
        <v>469</v>
      </c>
      <c r="I680" s="57" t="s">
        <v>470</v>
      </c>
      <c r="J680" s="57" t="s">
        <v>471</v>
      </c>
      <c r="K680" s="57" t="s">
        <v>472</v>
      </c>
      <c r="L680" s="57" t="s">
        <v>473</v>
      </c>
      <c r="M680" s="57" t="s">
        <v>474</v>
      </c>
      <c r="N680" s="57" t="s">
        <v>475</v>
      </c>
      <c r="O680" s="57" t="s">
        <v>476</v>
      </c>
      <c r="P680" s="57" t="s">
        <v>477</v>
      </c>
      <c r="Q680" s="15"/>
      <c r="R680" s="150" t="s">
        <v>41</v>
      </c>
      <c r="S680" s="58"/>
    </row>
    <row r="681" spans="1:19" s="188" customFormat="1" ht="11.1" customHeight="1" x14ac:dyDescent="0.25">
      <c r="A681" s="59"/>
      <c r="B681" s="231"/>
      <c r="C681" s="231"/>
      <c r="D681" s="56" t="s">
        <v>42</v>
      </c>
      <c r="E681" s="60"/>
      <c r="F681" s="60"/>
      <c r="G681" s="60">
        <v>70</v>
      </c>
      <c r="H681" s="60"/>
      <c r="I681" s="60"/>
      <c r="J681" s="60"/>
      <c r="K681" s="60"/>
      <c r="L681" s="60"/>
      <c r="M681" s="60">
        <v>55</v>
      </c>
      <c r="N681" s="60"/>
      <c r="O681" s="60">
        <v>80</v>
      </c>
      <c r="P681" s="60"/>
      <c r="Q681" s="15"/>
      <c r="R681" s="60">
        <f>AVERAGE(E681:P681)</f>
        <v>68.333333333333329</v>
      </c>
      <c r="S681" s="61" t="s">
        <v>43</v>
      </c>
    </row>
    <row r="682" spans="1:19" s="188" customFormat="1" ht="11.1" customHeight="1" x14ac:dyDescent="0.25">
      <c r="A682" s="59"/>
      <c r="B682" s="231"/>
      <c r="C682" s="231"/>
      <c r="D682" s="56" t="s">
        <v>44</v>
      </c>
      <c r="E682" s="62" t="s">
        <v>45</v>
      </c>
      <c r="F682" s="62" t="s">
        <v>45</v>
      </c>
      <c r="G682" s="62" t="s">
        <v>97</v>
      </c>
      <c r="H682" s="62"/>
      <c r="I682" s="62"/>
      <c r="J682" s="63"/>
      <c r="K682" s="62"/>
      <c r="L682" s="62"/>
      <c r="M682" s="62" t="s">
        <v>97</v>
      </c>
      <c r="N682" s="62"/>
      <c r="O682" s="62"/>
      <c r="P682" s="62" t="s">
        <v>45</v>
      </c>
      <c r="Q682" s="64"/>
      <c r="R682" s="60">
        <f>AVERAGE(E681:J681)</f>
        <v>70</v>
      </c>
      <c r="S682" s="61" t="s">
        <v>46</v>
      </c>
    </row>
    <row r="683" spans="1:19" s="185" customFormat="1" ht="11.1" customHeight="1" x14ac:dyDescent="0.25">
      <c r="A683" s="59"/>
      <c r="B683" s="184"/>
      <c r="C683" s="184"/>
      <c r="D683" s="59"/>
      <c r="E683" s="82"/>
      <c r="F683" s="82"/>
      <c r="G683" s="82"/>
      <c r="H683" s="82"/>
      <c r="I683" s="82"/>
      <c r="J683" s="83"/>
      <c r="K683" s="82"/>
      <c r="L683" s="82"/>
      <c r="M683" s="82"/>
      <c r="N683" s="82"/>
      <c r="O683" s="82"/>
      <c r="P683" s="82"/>
      <c r="Q683" s="81"/>
      <c r="R683" s="65"/>
      <c r="S683" s="85"/>
    </row>
    <row r="685" spans="1:19" ht="20.100000000000001" customHeight="1" x14ac:dyDescent="0.25">
      <c r="A685" s="198" t="s">
        <v>263</v>
      </c>
      <c r="B685" s="198"/>
      <c r="C685" s="198"/>
      <c r="D685" s="198"/>
    </row>
    <row r="686" spans="1:19" ht="15" customHeight="1" x14ac:dyDescent="0.25">
      <c r="A686" s="215" t="s">
        <v>351</v>
      </c>
      <c r="B686" s="215"/>
      <c r="C686" s="215"/>
      <c r="D686" s="14" t="s">
        <v>26</v>
      </c>
    </row>
    <row r="688" spans="1:19" ht="11.1" customHeight="1" x14ac:dyDescent="0.25">
      <c r="A688" s="55"/>
      <c r="B688" s="225" t="s">
        <v>116</v>
      </c>
      <c r="C688" s="226"/>
      <c r="D688" s="56" t="s">
        <v>28</v>
      </c>
      <c r="E688" s="57" t="s">
        <v>29</v>
      </c>
      <c r="F688" s="57" t="s">
        <v>30</v>
      </c>
      <c r="G688" s="57" t="s">
        <v>31</v>
      </c>
      <c r="H688" s="57" t="s">
        <v>32</v>
      </c>
      <c r="I688" s="57" t="s">
        <v>33</v>
      </c>
      <c r="J688" s="57" t="s">
        <v>34</v>
      </c>
      <c r="K688" s="57" t="s">
        <v>35</v>
      </c>
      <c r="L688" s="57" t="s">
        <v>36</v>
      </c>
      <c r="M688" s="57" t="s">
        <v>37</v>
      </c>
      <c r="N688" s="57" t="s">
        <v>38</v>
      </c>
      <c r="O688" s="57" t="s">
        <v>39</v>
      </c>
      <c r="P688" s="57" t="s">
        <v>40</v>
      </c>
      <c r="Q688" s="15"/>
      <c r="R688" s="57" t="s">
        <v>41</v>
      </c>
      <c r="S688" s="58"/>
    </row>
    <row r="689" spans="1:19" ht="11.1" customHeight="1" x14ac:dyDescent="0.25">
      <c r="A689" s="59"/>
      <c r="B689" s="227"/>
      <c r="C689" s="228"/>
      <c r="D689" s="56" t="s">
        <v>42</v>
      </c>
      <c r="E689" s="60"/>
      <c r="F689" s="60"/>
      <c r="G689" s="60">
        <v>55</v>
      </c>
      <c r="H689" s="60">
        <v>60</v>
      </c>
      <c r="I689" s="60">
        <v>50</v>
      </c>
      <c r="J689" s="60">
        <v>60</v>
      </c>
      <c r="K689" s="60">
        <v>60</v>
      </c>
      <c r="L689" s="60">
        <v>65</v>
      </c>
      <c r="M689" s="60">
        <v>120</v>
      </c>
      <c r="N689" s="60">
        <v>100</v>
      </c>
      <c r="O689" s="60">
        <v>55</v>
      </c>
      <c r="P689" s="60">
        <v>50</v>
      </c>
      <c r="Q689" s="15"/>
      <c r="R689" s="60">
        <f>AVERAGE(E689:P689)</f>
        <v>67.5</v>
      </c>
      <c r="S689" s="61" t="s">
        <v>43</v>
      </c>
    </row>
    <row r="690" spans="1:19" ht="11.1" customHeight="1" x14ac:dyDescent="0.25">
      <c r="A690" s="59"/>
      <c r="B690" s="229"/>
      <c r="C690" s="230"/>
      <c r="D690" s="56" t="s">
        <v>44</v>
      </c>
      <c r="E690" s="62"/>
      <c r="F690" s="62"/>
      <c r="G690" s="62"/>
      <c r="H690" s="62"/>
      <c r="I690" s="62"/>
      <c r="J690" s="63"/>
      <c r="K690" s="63"/>
      <c r="L690" s="63"/>
      <c r="M690" s="63"/>
      <c r="N690" s="63"/>
      <c r="O690" s="63"/>
      <c r="P690" s="63"/>
      <c r="Q690" s="64"/>
      <c r="R690" s="60">
        <f>AVERAGE(E689:J689)</f>
        <v>56.25</v>
      </c>
      <c r="S690" s="61" t="s">
        <v>46</v>
      </c>
    </row>
    <row r="691" spans="1:19" ht="11.1" customHeight="1" x14ac:dyDescent="0.25">
      <c r="A691" s="59"/>
      <c r="B691" s="59"/>
      <c r="C691" s="59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15"/>
      <c r="P691" s="15"/>
      <c r="Q691" s="15"/>
      <c r="R691" s="15"/>
      <c r="S691" s="54"/>
    </row>
    <row r="692" spans="1:19" ht="11.1" customHeight="1" x14ac:dyDescent="0.25">
      <c r="A692" s="55"/>
      <c r="B692" s="225" t="s">
        <v>117</v>
      </c>
      <c r="C692" s="226"/>
      <c r="D692" s="56" t="s">
        <v>28</v>
      </c>
      <c r="E692" s="57" t="s">
        <v>47</v>
      </c>
      <c r="F692" s="57" t="s">
        <v>48</v>
      </c>
      <c r="G692" s="57" t="s">
        <v>49</v>
      </c>
      <c r="H692" s="57" t="s">
        <v>50</v>
      </c>
      <c r="I692" s="57" t="s">
        <v>51</v>
      </c>
      <c r="J692" s="57" t="s">
        <v>52</v>
      </c>
      <c r="K692" s="57" t="s">
        <v>53</v>
      </c>
      <c r="L692" s="57" t="s">
        <v>54</v>
      </c>
      <c r="M692" s="57" t="s">
        <v>55</v>
      </c>
      <c r="N692" s="57" t="s">
        <v>56</v>
      </c>
      <c r="O692" s="57" t="s">
        <v>57</v>
      </c>
      <c r="P692" s="57" t="s">
        <v>58</v>
      </c>
      <c r="Q692" s="15"/>
      <c r="R692" s="57" t="s">
        <v>41</v>
      </c>
      <c r="S692" s="58"/>
    </row>
    <row r="693" spans="1:19" ht="11.1" customHeight="1" x14ac:dyDescent="0.25">
      <c r="A693" s="59"/>
      <c r="B693" s="227"/>
      <c r="C693" s="228"/>
      <c r="D693" s="56" t="s">
        <v>42</v>
      </c>
      <c r="E693" s="60">
        <v>70</v>
      </c>
      <c r="F693" s="60">
        <v>70</v>
      </c>
      <c r="G693" s="60">
        <v>95</v>
      </c>
      <c r="H693" s="60">
        <v>45</v>
      </c>
      <c r="I693" s="60">
        <v>60</v>
      </c>
      <c r="J693" s="60">
        <v>60</v>
      </c>
      <c r="K693" s="60">
        <v>30</v>
      </c>
      <c r="L693" s="60">
        <v>40</v>
      </c>
      <c r="M693" s="60">
        <v>105</v>
      </c>
      <c r="N693" s="60">
        <v>45</v>
      </c>
      <c r="O693" s="60">
        <v>30</v>
      </c>
      <c r="P693" s="60">
        <v>30</v>
      </c>
      <c r="Q693" s="15"/>
      <c r="R693" s="60">
        <f>AVERAGE(E693:P693)</f>
        <v>56.666666666666664</v>
      </c>
      <c r="S693" s="61" t="s">
        <v>43</v>
      </c>
    </row>
    <row r="694" spans="1:19" ht="11.1" customHeight="1" x14ac:dyDescent="0.25">
      <c r="A694" s="59"/>
      <c r="B694" s="229"/>
      <c r="C694" s="230"/>
      <c r="D694" s="56" t="s">
        <v>44</v>
      </c>
      <c r="E694" s="62"/>
      <c r="F694" s="62"/>
      <c r="G694" s="62"/>
      <c r="H694" s="62"/>
      <c r="I694" s="62"/>
      <c r="J694" s="63"/>
      <c r="K694" s="63"/>
      <c r="L694" s="63"/>
      <c r="M694" s="63"/>
      <c r="N694" s="63"/>
      <c r="O694" s="63"/>
      <c r="P694" s="63"/>
      <c r="Q694" s="64"/>
      <c r="R694" s="60">
        <f>AVERAGE(E693:J693)</f>
        <v>66.666666666666671</v>
      </c>
      <c r="S694" s="61" t="s">
        <v>46</v>
      </c>
    </row>
    <row r="695" spans="1:19" ht="11.1" customHeight="1" x14ac:dyDescent="0.25">
      <c r="A695" s="59"/>
      <c r="B695" s="52"/>
      <c r="C695" s="15"/>
      <c r="D695" s="66"/>
      <c r="E695" s="66"/>
      <c r="F695" s="66"/>
      <c r="G695" s="61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54"/>
    </row>
    <row r="696" spans="1:19" ht="11.1" customHeight="1" x14ac:dyDescent="0.25">
      <c r="A696" s="55"/>
      <c r="B696" s="225" t="s">
        <v>118</v>
      </c>
      <c r="C696" s="226"/>
      <c r="D696" s="56" t="s">
        <v>28</v>
      </c>
      <c r="E696" s="57" t="s">
        <v>60</v>
      </c>
      <c r="F696" s="57" t="s">
        <v>61</v>
      </c>
      <c r="G696" s="57" t="s">
        <v>62</v>
      </c>
      <c r="H696" s="57" t="s">
        <v>63</v>
      </c>
      <c r="I696" s="57" t="s">
        <v>64</v>
      </c>
      <c r="J696" s="57" t="s">
        <v>65</v>
      </c>
      <c r="K696" s="57" t="s">
        <v>66</v>
      </c>
      <c r="L696" s="57" t="s">
        <v>67</v>
      </c>
      <c r="M696" s="57" t="s">
        <v>68</v>
      </c>
      <c r="N696" s="57" t="s">
        <v>56</v>
      </c>
      <c r="O696" s="57" t="s">
        <v>69</v>
      </c>
      <c r="P696" s="57" t="s">
        <v>70</v>
      </c>
      <c r="Q696" s="15"/>
      <c r="R696" s="57" t="s">
        <v>41</v>
      </c>
      <c r="S696" s="58"/>
    </row>
    <row r="697" spans="1:19" ht="11.1" customHeight="1" x14ac:dyDescent="0.25">
      <c r="A697" s="59"/>
      <c r="B697" s="227"/>
      <c r="C697" s="228"/>
      <c r="D697" s="56" t="s">
        <v>42</v>
      </c>
      <c r="E697" s="60">
        <v>40</v>
      </c>
      <c r="F697" s="60">
        <v>180</v>
      </c>
      <c r="G697" s="60">
        <v>90</v>
      </c>
      <c r="H697" s="60">
        <v>45</v>
      </c>
      <c r="I697" s="60"/>
      <c r="J697" s="60"/>
      <c r="K697" s="60">
        <v>90</v>
      </c>
      <c r="L697" s="60">
        <v>90</v>
      </c>
      <c r="M697" s="60">
        <v>90</v>
      </c>
      <c r="N697" s="60">
        <v>100</v>
      </c>
      <c r="O697" s="60">
        <v>110</v>
      </c>
      <c r="P697" s="60"/>
      <c r="Q697" s="15"/>
      <c r="R697" s="60">
        <f>AVERAGE(E697:P697)</f>
        <v>92.777777777777771</v>
      </c>
      <c r="S697" s="61" t="s">
        <v>43</v>
      </c>
    </row>
    <row r="698" spans="1:19" ht="11.1" customHeight="1" x14ac:dyDescent="0.25">
      <c r="A698" s="59"/>
      <c r="B698" s="229"/>
      <c r="C698" s="230"/>
      <c r="D698" s="56" t="s">
        <v>44</v>
      </c>
      <c r="E698" s="62"/>
      <c r="F698" s="62"/>
      <c r="G698" s="62"/>
      <c r="H698" s="62"/>
      <c r="I698" s="62" t="s">
        <v>112</v>
      </c>
      <c r="J698" s="63" t="s">
        <v>112</v>
      </c>
      <c r="K698" s="63"/>
      <c r="L698" s="63"/>
      <c r="M698" s="63"/>
      <c r="N698" s="63"/>
      <c r="O698" s="63"/>
      <c r="P698" s="63" t="s">
        <v>45</v>
      </c>
      <c r="Q698" s="64"/>
      <c r="R698" s="60">
        <f>AVERAGE(E697:J697)</f>
        <v>88.75</v>
      </c>
      <c r="S698" s="61" t="s">
        <v>46</v>
      </c>
    </row>
    <row r="699" spans="1:19" ht="11.1" customHeight="1" x14ac:dyDescent="0.25">
      <c r="A699" s="59"/>
      <c r="B699" s="55"/>
      <c r="C699" s="59"/>
      <c r="D699" s="59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59"/>
      <c r="R699" s="59"/>
      <c r="S699" s="59"/>
    </row>
    <row r="700" spans="1:19" ht="11.1" customHeight="1" x14ac:dyDescent="0.25">
      <c r="A700" s="55"/>
      <c r="B700" s="225" t="s">
        <v>119</v>
      </c>
      <c r="C700" s="226"/>
      <c r="D700" s="56" t="s">
        <v>28</v>
      </c>
      <c r="E700" s="57" t="s">
        <v>71</v>
      </c>
      <c r="F700" s="57" t="s">
        <v>72</v>
      </c>
      <c r="G700" s="57" t="s">
        <v>73</v>
      </c>
      <c r="H700" s="57" t="s">
        <v>74</v>
      </c>
      <c r="I700" s="57" t="s">
        <v>75</v>
      </c>
      <c r="J700" s="57" t="s">
        <v>76</v>
      </c>
      <c r="K700" s="57" t="s">
        <v>77</v>
      </c>
      <c r="L700" s="57" t="s">
        <v>78</v>
      </c>
      <c r="M700" s="57" t="s">
        <v>79</v>
      </c>
      <c r="N700" s="57" t="s">
        <v>80</v>
      </c>
      <c r="O700" s="57" t="s">
        <v>81</v>
      </c>
      <c r="P700" s="57" t="s">
        <v>82</v>
      </c>
      <c r="Q700" s="15"/>
      <c r="R700" s="57" t="s">
        <v>41</v>
      </c>
      <c r="S700" s="58"/>
    </row>
    <row r="701" spans="1:19" ht="11.1" customHeight="1" x14ac:dyDescent="0.25">
      <c r="A701" s="59"/>
      <c r="B701" s="227"/>
      <c r="C701" s="228"/>
      <c r="D701" s="56" t="s">
        <v>42</v>
      </c>
      <c r="E701" s="60"/>
      <c r="F701" s="60">
        <v>70</v>
      </c>
      <c r="G701" s="60">
        <v>60</v>
      </c>
      <c r="H701" s="60">
        <v>40</v>
      </c>
      <c r="I701" s="60">
        <v>70</v>
      </c>
      <c r="J701" s="60">
        <v>60</v>
      </c>
      <c r="K701" s="60">
        <v>85</v>
      </c>
      <c r="L701" s="60">
        <v>40</v>
      </c>
      <c r="M701" s="60">
        <v>40</v>
      </c>
      <c r="N701" s="60">
        <v>60</v>
      </c>
      <c r="O701" s="60">
        <v>60</v>
      </c>
      <c r="P701" s="60">
        <v>45</v>
      </c>
      <c r="Q701" s="15"/>
      <c r="R701" s="60">
        <f>AVERAGE(E701:P701)</f>
        <v>57.272727272727273</v>
      </c>
      <c r="S701" s="61" t="s">
        <v>43</v>
      </c>
    </row>
    <row r="702" spans="1:19" ht="11.1" customHeight="1" x14ac:dyDescent="0.25">
      <c r="A702" s="59"/>
      <c r="B702" s="229"/>
      <c r="C702" s="230"/>
      <c r="D702" s="56" t="s">
        <v>44</v>
      </c>
      <c r="E702" s="62" t="s">
        <v>45</v>
      </c>
      <c r="F702" s="62"/>
      <c r="G702" s="62"/>
      <c r="H702" s="62"/>
      <c r="I702" s="62"/>
      <c r="J702" s="63"/>
      <c r="K702" s="63"/>
      <c r="L702" s="63"/>
      <c r="M702" s="63" t="s">
        <v>98</v>
      </c>
      <c r="N702" s="63"/>
      <c r="O702" s="63"/>
      <c r="P702" s="63"/>
      <c r="Q702" s="64"/>
      <c r="R702" s="60">
        <f>AVERAGE(E701:J701)</f>
        <v>60</v>
      </c>
      <c r="S702" s="61" t="s">
        <v>46</v>
      </c>
    </row>
    <row r="703" spans="1:19" ht="11.1" customHeight="1" x14ac:dyDescent="0.25">
      <c r="A703" s="59"/>
      <c r="B703" s="55"/>
      <c r="C703" s="59"/>
      <c r="D703" s="59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59"/>
      <c r="R703" s="59"/>
      <c r="S703" s="59"/>
    </row>
    <row r="704" spans="1:19" ht="11.1" customHeight="1" x14ac:dyDescent="0.25">
      <c r="A704" s="55"/>
      <c r="B704" s="225" t="s">
        <v>122</v>
      </c>
      <c r="C704" s="226"/>
      <c r="D704" s="56" t="s">
        <v>28</v>
      </c>
      <c r="E704" s="57" t="s">
        <v>85</v>
      </c>
      <c r="F704" s="57" t="s">
        <v>86</v>
      </c>
      <c r="G704" s="57" t="s">
        <v>87</v>
      </c>
      <c r="H704" s="57" t="s">
        <v>88</v>
      </c>
      <c r="I704" s="57" t="s">
        <v>89</v>
      </c>
      <c r="J704" s="57" t="s">
        <v>90</v>
      </c>
      <c r="K704" s="57" t="s">
        <v>91</v>
      </c>
      <c r="L704" s="57" t="s">
        <v>92</v>
      </c>
      <c r="M704" s="57" t="s">
        <v>93</v>
      </c>
      <c r="N704" s="57" t="s">
        <v>94</v>
      </c>
      <c r="O704" s="57" t="s">
        <v>95</v>
      </c>
      <c r="P704" s="57" t="s">
        <v>96</v>
      </c>
      <c r="Q704" s="15"/>
      <c r="R704" s="57" t="s">
        <v>41</v>
      </c>
      <c r="S704" s="58"/>
    </row>
    <row r="705" spans="1:19" ht="11.1" customHeight="1" x14ac:dyDescent="0.25">
      <c r="A705" s="59"/>
      <c r="B705" s="227"/>
      <c r="C705" s="228"/>
      <c r="D705" s="56" t="s">
        <v>42</v>
      </c>
      <c r="E705" s="60">
        <v>60</v>
      </c>
      <c r="F705" s="60">
        <v>90</v>
      </c>
      <c r="G705" s="60">
        <v>90</v>
      </c>
      <c r="H705" s="60">
        <v>40</v>
      </c>
      <c r="I705" s="60">
        <v>80</v>
      </c>
      <c r="J705" s="60">
        <v>75</v>
      </c>
      <c r="K705" s="60">
        <v>50</v>
      </c>
      <c r="L705" s="60">
        <v>45</v>
      </c>
      <c r="M705" s="60">
        <v>70</v>
      </c>
      <c r="N705" s="60">
        <v>50</v>
      </c>
      <c r="O705" s="60">
        <v>120</v>
      </c>
      <c r="P705" s="60"/>
      <c r="Q705" s="15"/>
      <c r="R705" s="60">
        <f>AVERAGE(E705:P705)</f>
        <v>70</v>
      </c>
      <c r="S705" s="61" t="s">
        <v>43</v>
      </c>
    </row>
    <row r="706" spans="1:19" ht="11.1" customHeight="1" x14ac:dyDescent="0.25">
      <c r="A706" s="59"/>
      <c r="B706" s="229"/>
      <c r="C706" s="230"/>
      <c r="D706" s="56" t="s">
        <v>44</v>
      </c>
      <c r="E706" s="62" t="s">
        <v>149</v>
      </c>
      <c r="F706" s="62" t="s">
        <v>45</v>
      </c>
      <c r="G706" s="62" t="s">
        <v>121</v>
      </c>
      <c r="H706" s="62" t="s">
        <v>83</v>
      </c>
      <c r="I706" s="62" t="s">
        <v>121</v>
      </c>
      <c r="J706" s="63" t="s">
        <v>83</v>
      </c>
      <c r="K706" s="63" t="s">
        <v>83</v>
      </c>
      <c r="L706" s="63" t="s">
        <v>121</v>
      </c>
      <c r="M706" s="63" t="s">
        <v>83</v>
      </c>
      <c r="N706" s="63" t="s">
        <v>121</v>
      </c>
      <c r="O706" s="63" t="s">
        <v>149</v>
      </c>
      <c r="P706" s="63" t="s">
        <v>45</v>
      </c>
      <c r="Q706" s="64"/>
      <c r="R706" s="60">
        <f>AVERAGE(E705:J705)</f>
        <v>72.5</v>
      </c>
      <c r="S706" s="61" t="s">
        <v>46</v>
      </c>
    </row>
    <row r="707" spans="1:19" ht="11.1" customHeight="1" x14ac:dyDescent="0.25">
      <c r="A707" s="59"/>
      <c r="B707" s="15"/>
      <c r="C707" s="15"/>
      <c r="D707" s="15"/>
      <c r="E707" s="15"/>
      <c r="F707" s="15"/>
      <c r="G707" s="161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ht="11.1" customHeight="1" x14ac:dyDescent="0.25">
      <c r="A708" s="55"/>
      <c r="B708" s="225" t="s">
        <v>128</v>
      </c>
      <c r="C708" s="226"/>
      <c r="D708" s="56" t="s">
        <v>28</v>
      </c>
      <c r="E708" s="57" t="s">
        <v>124</v>
      </c>
      <c r="F708" s="57" t="s">
        <v>125</v>
      </c>
      <c r="G708" s="57" t="s">
        <v>126</v>
      </c>
      <c r="H708" s="57" t="s">
        <v>127</v>
      </c>
      <c r="I708" s="57" t="s">
        <v>129</v>
      </c>
      <c r="J708" s="57" t="s">
        <v>130</v>
      </c>
      <c r="K708" s="57" t="s">
        <v>131</v>
      </c>
      <c r="L708" s="57" t="s">
        <v>132</v>
      </c>
      <c r="M708" s="57" t="s">
        <v>133</v>
      </c>
      <c r="N708" s="57" t="s">
        <v>134</v>
      </c>
      <c r="O708" s="57" t="s">
        <v>135</v>
      </c>
      <c r="P708" s="57" t="s">
        <v>136</v>
      </c>
      <c r="Q708" s="15"/>
      <c r="R708" s="57" t="s">
        <v>41</v>
      </c>
      <c r="S708" s="58"/>
    </row>
    <row r="709" spans="1:19" ht="11.1" customHeight="1" x14ac:dyDescent="0.25">
      <c r="A709" s="59"/>
      <c r="B709" s="227"/>
      <c r="C709" s="228"/>
      <c r="D709" s="56" t="s">
        <v>42</v>
      </c>
      <c r="E709" s="60">
        <v>110</v>
      </c>
      <c r="F709" s="62">
        <v>70</v>
      </c>
      <c r="G709" s="60">
        <v>95</v>
      </c>
      <c r="H709" s="60">
        <v>70</v>
      </c>
      <c r="I709" s="60">
        <v>95</v>
      </c>
      <c r="J709" s="60">
        <v>90</v>
      </c>
      <c r="K709" s="60">
        <v>60</v>
      </c>
      <c r="L709" s="60">
        <v>45</v>
      </c>
      <c r="M709" s="60">
        <v>40</v>
      </c>
      <c r="N709" s="60">
        <v>55</v>
      </c>
      <c r="O709" s="60">
        <v>80</v>
      </c>
      <c r="P709" s="60">
        <v>60</v>
      </c>
      <c r="Q709" s="15"/>
      <c r="R709" s="60">
        <f>AVERAGE(E709:P709)</f>
        <v>72.5</v>
      </c>
      <c r="S709" s="61" t="s">
        <v>43</v>
      </c>
    </row>
    <row r="710" spans="1:19" ht="11.1" customHeight="1" x14ac:dyDescent="0.25">
      <c r="A710" s="59"/>
      <c r="B710" s="229"/>
      <c r="C710" s="230"/>
      <c r="D710" s="56" t="s">
        <v>44</v>
      </c>
      <c r="E710" s="62" t="s">
        <v>121</v>
      </c>
      <c r="F710" s="62" t="s">
        <v>121</v>
      </c>
      <c r="G710" s="62" t="s">
        <v>83</v>
      </c>
      <c r="H710" s="62" t="s">
        <v>144</v>
      </c>
      <c r="I710" s="63" t="s">
        <v>16</v>
      </c>
      <c r="J710" s="63" t="s">
        <v>265</v>
      </c>
      <c r="K710" s="62" t="s">
        <v>83</v>
      </c>
      <c r="L710" s="62" t="s">
        <v>83</v>
      </c>
      <c r="M710" s="144" t="s">
        <v>331</v>
      </c>
      <c r="N710" s="141" t="s">
        <v>144</v>
      </c>
      <c r="O710" s="63" t="s">
        <v>83</v>
      </c>
      <c r="P710" s="63" t="s">
        <v>83</v>
      </c>
      <c r="Q710" s="64"/>
      <c r="R710" s="60">
        <f>AVERAGE(E709:J709)</f>
        <v>88.333333333333329</v>
      </c>
      <c r="S710" s="61" t="s">
        <v>46</v>
      </c>
    </row>
    <row r="711" spans="1:19" ht="11.1" customHeight="1" x14ac:dyDescent="0.25">
      <c r="A711" s="59"/>
      <c r="B711" s="15"/>
      <c r="C711" s="15"/>
      <c r="D711" s="15"/>
      <c r="E711" s="15"/>
      <c r="F711" s="15"/>
      <c r="G711" s="161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 ht="11.1" customHeight="1" x14ac:dyDescent="0.25">
      <c r="A712" s="55"/>
      <c r="B712" s="225" t="s">
        <v>295</v>
      </c>
      <c r="C712" s="226"/>
      <c r="D712" s="56" t="s">
        <v>28</v>
      </c>
      <c r="E712" s="57" t="s">
        <v>296</v>
      </c>
      <c r="F712" s="57" t="s">
        <v>297</v>
      </c>
      <c r="G712" s="57" t="s">
        <v>298</v>
      </c>
      <c r="H712" s="57" t="s">
        <v>299</v>
      </c>
      <c r="I712" s="57" t="s">
        <v>300</v>
      </c>
      <c r="J712" s="57" t="s">
        <v>301</v>
      </c>
      <c r="K712" s="57" t="s">
        <v>302</v>
      </c>
      <c r="L712" s="57" t="s">
        <v>303</v>
      </c>
      <c r="M712" s="57" t="s">
        <v>304</v>
      </c>
      <c r="N712" s="57" t="s">
        <v>305</v>
      </c>
      <c r="O712" s="57" t="s">
        <v>306</v>
      </c>
      <c r="P712" s="57" t="s">
        <v>307</v>
      </c>
      <c r="Q712" s="15"/>
      <c r="R712" s="57" t="s">
        <v>41</v>
      </c>
      <c r="S712" s="58"/>
    </row>
    <row r="713" spans="1:19" ht="11.1" customHeight="1" x14ac:dyDescent="0.25">
      <c r="A713" s="59"/>
      <c r="B713" s="227"/>
      <c r="C713" s="228"/>
      <c r="D713" s="56" t="s">
        <v>42</v>
      </c>
      <c r="E713" s="60">
        <v>100</v>
      </c>
      <c r="F713" s="60">
        <v>100</v>
      </c>
      <c r="G713" s="60">
        <v>60</v>
      </c>
      <c r="H713" s="60">
        <v>30</v>
      </c>
      <c r="I713" s="60">
        <v>45</v>
      </c>
      <c r="J713" s="60">
        <v>70</v>
      </c>
      <c r="K713" s="60">
        <v>90</v>
      </c>
      <c r="L713" s="60">
        <v>50</v>
      </c>
      <c r="M713" s="60">
        <v>40</v>
      </c>
      <c r="N713" s="60"/>
      <c r="O713" s="60">
        <v>60</v>
      </c>
      <c r="P713" s="60">
        <v>90</v>
      </c>
      <c r="Q713" s="15"/>
      <c r="R713" s="60">
        <f>AVERAGE(E713:P713)</f>
        <v>66.818181818181813</v>
      </c>
      <c r="S713" s="61" t="s">
        <v>43</v>
      </c>
    </row>
    <row r="714" spans="1:19" ht="11.1" customHeight="1" x14ac:dyDescent="0.25">
      <c r="A714" s="59"/>
      <c r="B714" s="229"/>
      <c r="C714" s="230"/>
      <c r="D714" s="56" t="s">
        <v>44</v>
      </c>
      <c r="E714" s="62" t="s">
        <v>121</v>
      </c>
      <c r="F714" s="62" t="s">
        <v>121</v>
      </c>
      <c r="G714" s="62" t="s">
        <v>121</v>
      </c>
      <c r="H714" s="62" t="s">
        <v>83</v>
      </c>
      <c r="I714" s="62" t="s">
        <v>83</v>
      </c>
      <c r="J714" s="63" t="s">
        <v>121</v>
      </c>
      <c r="K714" s="62" t="s">
        <v>121</v>
      </c>
      <c r="L714" s="62" t="s">
        <v>83</v>
      </c>
      <c r="M714" s="62" t="s">
        <v>83</v>
      </c>
      <c r="N714" s="62" t="s">
        <v>59</v>
      </c>
      <c r="O714" s="62" t="s">
        <v>83</v>
      </c>
      <c r="P714" s="62" t="s">
        <v>121</v>
      </c>
      <c r="Q714" s="64"/>
      <c r="R714" s="60">
        <f>AVERAGE(E713:J713)</f>
        <v>67.5</v>
      </c>
      <c r="S714" s="61" t="s">
        <v>46</v>
      </c>
    </row>
    <row r="715" spans="1:19" s="179" customFormat="1" ht="11.1" customHeight="1" x14ac:dyDescent="0.25">
      <c r="A715" s="59"/>
      <c r="B715" s="15"/>
      <c r="C715" s="15"/>
      <c r="D715" s="15"/>
      <c r="E715" s="15"/>
      <c r="F715" s="15"/>
      <c r="G715" s="161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 s="179" customFormat="1" ht="11.1" customHeight="1" x14ac:dyDescent="0.25">
      <c r="A716" s="59"/>
      <c r="B716" s="231" t="s">
        <v>408</v>
      </c>
      <c r="C716" s="231"/>
      <c r="D716" s="56" t="s">
        <v>28</v>
      </c>
      <c r="E716" s="57" t="s">
        <v>411</v>
      </c>
      <c r="F716" s="57" t="s">
        <v>412</v>
      </c>
      <c r="G716" s="57" t="s">
        <v>413</v>
      </c>
      <c r="H716" s="57" t="s">
        <v>414</v>
      </c>
      <c r="I716" s="57" t="s">
        <v>415</v>
      </c>
      <c r="J716" s="57" t="s">
        <v>416</v>
      </c>
      <c r="K716" s="57" t="s">
        <v>417</v>
      </c>
      <c r="L716" s="57" t="s">
        <v>418</v>
      </c>
      <c r="M716" s="57" t="s">
        <v>419</v>
      </c>
      <c r="N716" s="57" t="s">
        <v>420</v>
      </c>
      <c r="O716" s="57" t="s">
        <v>421</v>
      </c>
      <c r="P716" s="57" t="s">
        <v>422</v>
      </c>
      <c r="Q716" s="15"/>
      <c r="R716" s="150" t="s">
        <v>41</v>
      </c>
      <c r="S716" s="58"/>
    </row>
    <row r="717" spans="1:19" s="179" customFormat="1" ht="11.1" customHeight="1" x14ac:dyDescent="0.25">
      <c r="A717" s="59"/>
      <c r="B717" s="231"/>
      <c r="C717" s="231"/>
      <c r="D717" s="56" t="s">
        <v>42</v>
      </c>
      <c r="E717" s="60">
        <v>75</v>
      </c>
      <c r="F717" s="60">
        <v>130</v>
      </c>
      <c r="G717" s="60">
        <v>70</v>
      </c>
      <c r="H717" s="60">
        <v>100</v>
      </c>
      <c r="I717" s="60">
        <v>100</v>
      </c>
      <c r="J717" s="60">
        <v>90</v>
      </c>
      <c r="K717" s="60">
        <v>80</v>
      </c>
      <c r="L717" s="60">
        <v>50</v>
      </c>
      <c r="M717" s="60">
        <v>70</v>
      </c>
      <c r="N717" s="60">
        <v>70</v>
      </c>
      <c r="O717" s="60">
        <v>55</v>
      </c>
      <c r="P717" s="60">
        <v>90</v>
      </c>
      <c r="Q717" s="15"/>
      <c r="R717" s="60">
        <f>AVERAGE(E717:P717)</f>
        <v>81.666666666666671</v>
      </c>
      <c r="S717" s="61" t="s">
        <v>43</v>
      </c>
    </row>
    <row r="718" spans="1:19" s="179" customFormat="1" ht="11.1" customHeight="1" x14ac:dyDescent="0.25">
      <c r="A718" s="59"/>
      <c r="B718" s="231"/>
      <c r="C718" s="231"/>
      <c r="D718" s="56" t="s">
        <v>44</v>
      </c>
      <c r="E718" s="62" t="s">
        <v>121</v>
      </c>
      <c r="F718" s="62" t="s">
        <v>121</v>
      </c>
      <c r="G718" s="62" t="s">
        <v>121</v>
      </c>
      <c r="H718" s="62" t="s">
        <v>121</v>
      </c>
      <c r="I718" s="62" t="s">
        <v>121</v>
      </c>
      <c r="J718" s="63" t="s">
        <v>121</v>
      </c>
      <c r="K718" s="62" t="s">
        <v>121</v>
      </c>
      <c r="L718" s="62" t="s">
        <v>83</v>
      </c>
      <c r="M718" s="62" t="s">
        <v>121</v>
      </c>
      <c r="N718" s="62" t="s">
        <v>121</v>
      </c>
      <c r="O718" s="62" t="s">
        <v>121</v>
      </c>
      <c r="P718" s="62" t="s">
        <v>121</v>
      </c>
      <c r="Q718" s="64"/>
      <c r="R718" s="60">
        <f>AVERAGE(E717:J717)</f>
        <v>94.166666666666671</v>
      </c>
      <c r="S718" s="61" t="s">
        <v>46</v>
      </c>
    </row>
    <row r="719" spans="1:19" s="185" customFormat="1" ht="11.1" customHeight="1" x14ac:dyDescent="0.25">
      <c r="A719" s="59"/>
      <c r="B719" s="184"/>
      <c r="C719" s="184"/>
      <c r="D719" s="59"/>
      <c r="E719" s="82"/>
      <c r="F719" s="82"/>
      <c r="G719" s="82"/>
      <c r="H719" s="82"/>
      <c r="I719" s="82"/>
      <c r="J719" s="83"/>
      <c r="K719" s="82"/>
      <c r="L719" s="82"/>
      <c r="M719" s="82"/>
      <c r="N719" s="82"/>
      <c r="O719" s="82"/>
      <c r="P719" s="82"/>
      <c r="Q719" s="81"/>
      <c r="R719" s="65"/>
      <c r="S719" s="85"/>
    </row>
    <row r="720" spans="1:19" s="183" customFormat="1" ht="11.1" customHeight="1" x14ac:dyDescent="0.25">
      <c r="A720" s="59"/>
      <c r="B720" s="231" t="s">
        <v>446</v>
      </c>
      <c r="C720" s="231"/>
      <c r="D720" s="56" t="s">
        <v>28</v>
      </c>
      <c r="E720" s="57" t="s">
        <v>434</v>
      </c>
      <c r="F720" s="57" t="s">
        <v>435</v>
      </c>
      <c r="G720" s="57" t="s">
        <v>436</v>
      </c>
      <c r="H720" s="57" t="s">
        <v>437</v>
      </c>
      <c r="I720" s="57" t="s">
        <v>438</v>
      </c>
      <c r="J720" s="57" t="s">
        <v>439</v>
      </c>
      <c r="K720" s="57" t="s">
        <v>440</v>
      </c>
      <c r="L720" s="57" t="s">
        <v>441</v>
      </c>
      <c r="M720" s="57" t="s">
        <v>442</v>
      </c>
      <c r="N720" s="57" t="s">
        <v>443</v>
      </c>
      <c r="O720" s="57" t="s">
        <v>444</v>
      </c>
      <c r="P720" s="57" t="s">
        <v>445</v>
      </c>
      <c r="Q720" s="15"/>
      <c r="R720" s="150" t="s">
        <v>41</v>
      </c>
      <c r="S720" s="58"/>
    </row>
    <row r="721" spans="1:19" s="183" customFormat="1" ht="11.1" customHeight="1" x14ac:dyDescent="0.25">
      <c r="A721" s="59"/>
      <c r="B721" s="231"/>
      <c r="C721" s="231"/>
      <c r="D721" s="56" t="s">
        <v>42</v>
      </c>
      <c r="E721" s="60"/>
      <c r="F721" s="60">
        <v>120</v>
      </c>
      <c r="G721" s="60">
        <v>70</v>
      </c>
      <c r="H721" s="60">
        <v>50</v>
      </c>
      <c r="I721" s="60">
        <v>65</v>
      </c>
      <c r="J721" s="60">
        <v>40</v>
      </c>
      <c r="K721" s="60">
        <v>45</v>
      </c>
      <c r="L721" s="60">
        <v>50</v>
      </c>
      <c r="M721" s="60">
        <v>50</v>
      </c>
      <c r="N721" s="60"/>
      <c r="O721" s="60">
        <v>90</v>
      </c>
      <c r="P721" s="60">
        <v>80</v>
      </c>
      <c r="Q721" s="15"/>
      <c r="R721" s="60">
        <f>AVERAGE(E721:P721)</f>
        <v>66</v>
      </c>
      <c r="S721" s="61" t="s">
        <v>43</v>
      </c>
    </row>
    <row r="722" spans="1:19" s="183" customFormat="1" ht="11.1" customHeight="1" x14ac:dyDescent="0.25">
      <c r="A722" s="59"/>
      <c r="B722" s="231"/>
      <c r="C722" s="231"/>
      <c r="D722" s="56" t="s">
        <v>44</v>
      </c>
      <c r="E722" s="62" t="s">
        <v>45</v>
      </c>
      <c r="F722" s="62" t="s">
        <v>121</v>
      </c>
      <c r="G722" s="62" t="s">
        <v>121</v>
      </c>
      <c r="H722" s="62" t="s">
        <v>83</v>
      </c>
      <c r="I722" s="62" t="s">
        <v>83</v>
      </c>
      <c r="J722" s="63" t="s">
        <v>83</v>
      </c>
      <c r="K722" s="62" t="s">
        <v>83</v>
      </c>
      <c r="L722" s="62" t="s">
        <v>121</v>
      </c>
      <c r="M722" s="62" t="s">
        <v>83</v>
      </c>
      <c r="N722" s="62" t="s">
        <v>460</v>
      </c>
      <c r="O722" s="62" t="s">
        <v>121</v>
      </c>
      <c r="P722" s="62" t="s">
        <v>121</v>
      </c>
      <c r="Q722" s="64"/>
      <c r="R722" s="60">
        <f>AVERAGE(E721:J721)</f>
        <v>69</v>
      </c>
      <c r="S722" s="61" t="s">
        <v>46</v>
      </c>
    </row>
    <row r="723" spans="1:19" s="185" customFormat="1" ht="11.1" customHeight="1" x14ac:dyDescent="0.25">
      <c r="A723" s="59"/>
      <c r="B723" s="189"/>
      <c r="C723" s="189"/>
      <c r="D723" s="59"/>
      <c r="E723" s="82"/>
      <c r="F723" s="82"/>
      <c r="G723" s="82"/>
      <c r="H723" s="82"/>
      <c r="I723" s="82"/>
      <c r="J723" s="83"/>
      <c r="K723" s="82"/>
      <c r="L723" s="82"/>
      <c r="M723" s="82"/>
      <c r="N723" s="82"/>
      <c r="O723" s="82"/>
      <c r="P723" s="82"/>
      <c r="Q723" s="81"/>
      <c r="R723" s="65"/>
      <c r="S723" s="85"/>
    </row>
    <row r="724" spans="1:19" s="188" customFormat="1" ht="11.1" customHeight="1" x14ac:dyDescent="0.25">
      <c r="A724" s="59"/>
      <c r="B724" s="231" t="s">
        <v>465</v>
      </c>
      <c r="C724" s="231"/>
      <c r="D724" s="56" t="s">
        <v>28</v>
      </c>
      <c r="E724" s="57" t="s">
        <v>466</v>
      </c>
      <c r="F724" s="57" t="s">
        <v>467</v>
      </c>
      <c r="G724" s="57" t="s">
        <v>468</v>
      </c>
      <c r="H724" s="57" t="s">
        <v>469</v>
      </c>
      <c r="I724" s="57" t="s">
        <v>470</v>
      </c>
      <c r="J724" s="57" t="s">
        <v>471</v>
      </c>
      <c r="K724" s="57" t="s">
        <v>472</v>
      </c>
      <c r="L724" s="57" t="s">
        <v>473</v>
      </c>
      <c r="M724" s="57" t="s">
        <v>474</v>
      </c>
      <c r="N724" s="57" t="s">
        <v>475</v>
      </c>
      <c r="O724" s="57" t="s">
        <v>476</v>
      </c>
      <c r="P724" s="57" t="s">
        <v>477</v>
      </c>
      <c r="Q724" s="15"/>
      <c r="R724" s="150" t="s">
        <v>41</v>
      </c>
      <c r="S724" s="58"/>
    </row>
    <row r="725" spans="1:19" s="188" customFormat="1" ht="11.1" customHeight="1" x14ac:dyDescent="0.25">
      <c r="A725" s="59"/>
      <c r="B725" s="231"/>
      <c r="C725" s="231"/>
      <c r="D725" s="56" t="s">
        <v>42</v>
      </c>
      <c r="E725" s="60"/>
      <c r="F725" s="60"/>
      <c r="G725" s="60">
        <v>50</v>
      </c>
      <c r="H725" s="60">
        <v>50</v>
      </c>
      <c r="I725" s="60">
        <v>50</v>
      </c>
      <c r="J725" s="60">
        <v>60</v>
      </c>
      <c r="K725" s="60">
        <v>70</v>
      </c>
      <c r="L725" s="60">
        <v>70</v>
      </c>
      <c r="M725" s="60">
        <v>70</v>
      </c>
      <c r="N725" s="60">
        <v>50</v>
      </c>
      <c r="O725" s="60">
        <v>70</v>
      </c>
      <c r="P725" s="60">
        <v>70</v>
      </c>
      <c r="Q725" s="15"/>
      <c r="R725" s="60">
        <f>AVERAGE(E725:P725)</f>
        <v>61</v>
      </c>
      <c r="S725" s="61" t="s">
        <v>43</v>
      </c>
    </row>
    <row r="726" spans="1:19" s="188" customFormat="1" ht="11.1" customHeight="1" x14ac:dyDescent="0.25">
      <c r="A726" s="59"/>
      <c r="B726" s="231"/>
      <c r="C726" s="231"/>
      <c r="D726" s="56" t="s">
        <v>44</v>
      </c>
      <c r="E726" s="62" t="s">
        <v>45</v>
      </c>
      <c r="F726" s="62" t="s">
        <v>45</v>
      </c>
      <c r="G726" s="62" t="s">
        <v>293</v>
      </c>
      <c r="H726" s="62" t="s">
        <v>121</v>
      </c>
      <c r="I726" s="62" t="s">
        <v>121</v>
      </c>
      <c r="J726" s="63" t="s">
        <v>83</v>
      </c>
      <c r="K726" s="62" t="s">
        <v>121</v>
      </c>
      <c r="L726" s="62" t="s">
        <v>293</v>
      </c>
      <c r="M726" s="62" t="s">
        <v>293</v>
      </c>
      <c r="N726" s="62" t="s">
        <v>83</v>
      </c>
      <c r="O726" s="62" t="s">
        <v>83</v>
      </c>
      <c r="P726" s="62" t="s">
        <v>83</v>
      </c>
      <c r="Q726" s="64"/>
      <c r="R726" s="60">
        <f>AVERAGE(E725:J725)</f>
        <v>52.5</v>
      </c>
      <c r="S726" s="61" t="s">
        <v>46</v>
      </c>
    </row>
    <row r="727" spans="1:19" s="185" customFormat="1" ht="11.1" customHeight="1" x14ac:dyDescent="0.25">
      <c r="A727" s="59"/>
      <c r="B727" s="184"/>
      <c r="C727" s="184"/>
      <c r="D727" s="59"/>
      <c r="E727" s="82"/>
      <c r="F727" s="82"/>
      <c r="G727" s="82"/>
      <c r="H727" s="82"/>
      <c r="I727" s="82"/>
      <c r="J727" s="83"/>
      <c r="K727" s="82"/>
      <c r="L727" s="82"/>
      <c r="M727" s="82"/>
      <c r="N727" s="82"/>
      <c r="O727" s="82"/>
      <c r="P727" s="82"/>
      <c r="Q727" s="81"/>
      <c r="R727" s="65"/>
      <c r="S727" s="85"/>
    </row>
    <row r="729" spans="1:19" ht="20.100000000000001" customHeight="1" x14ac:dyDescent="0.25">
      <c r="A729" s="198" t="s">
        <v>403</v>
      </c>
      <c r="B729" s="198"/>
      <c r="C729" s="198"/>
      <c r="D729" s="198"/>
    </row>
    <row r="730" spans="1:19" ht="15" customHeight="1" x14ac:dyDescent="0.25">
      <c r="A730" s="215" t="s">
        <v>350</v>
      </c>
      <c r="B730" s="215"/>
      <c r="C730" s="215"/>
      <c r="D730" s="14" t="s">
        <v>26</v>
      </c>
    </row>
    <row r="732" spans="1:19" ht="11.1" customHeight="1" x14ac:dyDescent="0.25">
      <c r="A732" s="55"/>
      <c r="B732" s="225" t="s">
        <v>116</v>
      </c>
      <c r="C732" s="226"/>
      <c r="D732" s="56" t="s">
        <v>28</v>
      </c>
      <c r="E732" s="57" t="s">
        <v>29</v>
      </c>
      <c r="F732" s="57" t="s">
        <v>30</v>
      </c>
      <c r="G732" s="57" t="s">
        <v>31</v>
      </c>
      <c r="H732" s="57" t="s">
        <v>32</v>
      </c>
      <c r="I732" s="57" t="s">
        <v>33</v>
      </c>
      <c r="J732" s="57" t="s">
        <v>34</v>
      </c>
      <c r="K732" s="57" t="s">
        <v>35</v>
      </c>
      <c r="L732" s="57" t="s">
        <v>36</v>
      </c>
      <c r="M732" s="57" t="s">
        <v>37</v>
      </c>
      <c r="N732" s="57" t="s">
        <v>38</v>
      </c>
      <c r="O732" s="57" t="s">
        <v>39</v>
      </c>
      <c r="P732" s="57" t="s">
        <v>40</v>
      </c>
      <c r="Q732" s="15"/>
      <c r="R732" s="57" t="s">
        <v>41</v>
      </c>
      <c r="S732" s="58"/>
    </row>
    <row r="733" spans="1:19" ht="11.1" customHeight="1" x14ac:dyDescent="0.25">
      <c r="A733" s="59"/>
      <c r="B733" s="227"/>
      <c r="C733" s="228"/>
      <c r="D733" s="56" t="s">
        <v>42</v>
      </c>
      <c r="E733" s="60"/>
      <c r="F733" s="60"/>
      <c r="G733" s="60">
        <v>60</v>
      </c>
      <c r="H733" s="60"/>
      <c r="I733" s="60"/>
      <c r="J733" s="60"/>
      <c r="K733" s="60"/>
      <c r="L733" s="60"/>
      <c r="M733" s="60">
        <v>50</v>
      </c>
      <c r="N733" s="60"/>
      <c r="O733" s="60"/>
      <c r="P733" s="60"/>
      <c r="Q733" s="15"/>
      <c r="R733" s="60">
        <f>AVERAGE(E733:P733)</f>
        <v>55</v>
      </c>
      <c r="S733" s="61" t="s">
        <v>43</v>
      </c>
    </row>
    <row r="734" spans="1:19" ht="11.1" customHeight="1" x14ac:dyDescent="0.25">
      <c r="A734" s="59"/>
      <c r="B734" s="229"/>
      <c r="C734" s="230"/>
      <c r="D734" s="56" t="s">
        <v>44</v>
      </c>
      <c r="E734" s="62"/>
      <c r="F734" s="62"/>
      <c r="G734" s="62"/>
      <c r="H734" s="62" t="s">
        <v>112</v>
      </c>
      <c r="I734" s="62" t="s">
        <v>112</v>
      </c>
      <c r="J734" s="62" t="s">
        <v>112</v>
      </c>
      <c r="K734" s="62" t="s">
        <v>112</v>
      </c>
      <c r="L734" s="62" t="s">
        <v>112</v>
      </c>
      <c r="M734" s="63"/>
      <c r="N734" s="63"/>
      <c r="O734" s="63"/>
      <c r="P734" s="63"/>
      <c r="Q734" s="64"/>
      <c r="R734" s="60">
        <f>AVERAGE(E733:J733)</f>
        <v>60</v>
      </c>
      <c r="S734" s="61" t="s">
        <v>46</v>
      </c>
    </row>
    <row r="735" spans="1:19" ht="11.1" customHeight="1" x14ac:dyDescent="0.25">
      <c r="A735" s="59"/>
      <c r="B735" s="59"/>
      <c r="C735" s="59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15"/>
      <c r="P735" s="15"/>
      <c r="Q735" s="15"/>
      <c r="R735" s="15"/>
      <c r="S735" s="54"/>
    </row>
    <row r="736" spans="1:19" ht="11.1" customHeight="1" x14ac:dyDescent="0.25">
      <c r="A736" s="55"/>
      <c r="B736" s="225" t="s">
        <v>117</v>
      </c>
      <c r="C736" s="226"/>
      <c r="D736" s="56" t="s">
        <v>28</v>
      </c>
      <c r="E736" s="57" t="s">
        <v>47</v>
      </c>
      <c r="F736" s="57" t="s">
        <v>48</v>
      </c>
      <c r="G736" s="57" t="s">
        <v>49</v>
      </c>
      <c r="H736" s="57" t="s">
        <v>50</v>
      </c>
      <c r="I736" s="57" t="s">
        <v>51</v>
      </c>
      <c r="J736" s="57" t="s">
        <v>52</v>
      </c>
      <c r="K736" s="57" t="s">
        <v>53</v>
      </c>
      <c r="L736" s="57" t="s">
        <v>54</v>
      </c>
      <c r="M736" s="57" t="s">
        <v>55</v>
      </c>
      <c r="N736" s="57" t="s">
        <v>56</v>
      </c>
      <c r="O736" s="57" t="s">
        <v>57</v>
      </c>
      <c r="P736" s="57" t="s">
        <v>58</v>
      </c>
      <c r="Q736" s="15"/>
      <c r="R736" s="57" t="s">
        <v>41</v>
      </c>
      <c r="S736" s="58"/>
    </row>
    <row r="737" spans="1:19" ht="11.1" customHeight="1" x14ac:dyDescent="0.25">
      <c r="A737" s="59"/>
      <c r="B737" s="227"/>
      <c r="C737" s="228"/>
      <c r="D737" s="56" t="s">
        <v>42</v>
      </c>
      <c r="E737" s="60">
        <v>95</v>
      </c>
      <c r="F737" s="60">
        <v>95</v>
      </c>
      <c r="G737" s="60">
        <v>45</v>
      </c>
      <c r="H737" s="60">
        <v>55</v>
      </c>
      <c r="I737" s="60">
        <v>75</v>
      </c>
      <c r="J737" s="60">
        <v>80</v>
      </c>
      <c r="K737" s="60">
        <v>35</v>
      </c>
      <c r="L737" s="60">
        <v>45</v>
      </c>
      <c r="M737" s="60">
        <v>90</v>
      </c>
      <c r="N737" s="60">
        <v>40</v>
      </c>
      <c r="O737" s="60">
        <v>50</v>
      </c>
      <c r="P737" s="60">
        <v>90</v>
      </c>
      <c r="Q737" s="15"/>
      <c r="R737" s="60">
        <f>AVERAGE(E737:P737)</f>
        <v>66.25</v>
      </c>
      <c r="S737" s="61" t="s">
        <v>43</v>
      </c>
    </row>
    <row r="738" spans="1:19" ht="11.1" customHeight="1" x14ac:dyDescent="0.25">
      <c r="A738" s="59"/>
      <c r="B738" s="229"/>
      <c r="C738" s="230"/>
      <c r="D738" s="56" t="s">
        <v>44</v>
      </c>
      <c r="E738" s="62"/>
      <c r="F738" s="62"/>
      <c r="G738" s="62"/>
      <c r="H738" s="62"/>
      <c r="I738" s="62"/>
      <c r="J738" s="63"/>
      <c r="K738" s="63"/>
      <c r="L738" s="63"/>
      <c r="M738" s="63"/>
      <c r="N738" s="63"/>
      <c r="O738" s="63"/>
      <c r="P738" s="63"/>
      <c r="Q738" s="64"/>
      <c r="R738" s="60">
        <f>AVERAGE(E737:J737)</f>
        <v>74.166666666666671</v>
      </c>
      <c r="S738" s="61" t="s">
        <v>46</v>
      </c>
    </row>
    <row r="739" spans="1:19" ht="11.1" customHeight="1" x14ac:dyDescent="0.25">
      <c r="A739" s="59"/>
      <c r="B739" s="52"/>
      <c r="C739" s="15"/>
      <c r="D739" s="66"/>
      <c r="E739" s="66"/>
      <c r="F739" s="66"/>
      <c r="G739" s="61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54"/>
    </row>
    <row r="740" spans="1:19" ht="11.1" customHeight="1" x14ac:dyDescent="0.25">
      <c r="A740" s="55"/>
      <c r="B740" s="225" t="s">
        <v>118</v>
      </c>
      <c r="C740" s="226"/>
      <c r="D740" s="56" t="s">
        <v>28</v>
      </c>
      <c r="E740" s="57" t="s">
        <v>60</v>
      </c>
      <c r="F740" s="57" t="s">
        <v>61</v>
      </c>
      <c r="G740" s="57" t="s">
        <v>62</v>
      </c>
      <c r="H740" s="57" t="s">
        <v>63</v>
      </c>
      <c r="I740" s="57" t="s">
        <v>64</v>
      </c>
      <c r="J740" s="57" t="s">
        <v>65</v>
      </c>
      <c r="K740" s="57" t="s">
        <v>66</v>
      </c>
      <c r="L740" s="57" t="s">
        <v>67</v>
      </c>
      <c r="M740" s="57" t="s">
        <v>68</v>
      </c>
      <c r="N740" s="57" t="s">
        <v>56</v>
      </c>
      <c r="O740" s="57" t="s">
        <v>69</v>
      </c>
      <c r="P740" s="57" t="s">
        <v>70</v>
      </c>
      <c r="Q740" s="15"/>
      <c r="R740" s="57" t="s">
        <v>41</v>
      </c>
      <c r="S740" s="58"/>
    </row>
    <row r="741" spans="1:19" ht="11.1" customHeight="1" x14ac:dyDescent="0.25">
      <c r="A741" s="59"/>
      <c r="B741" s="227"/>
      <c r="C741" s="228"/>
      <c r="D741" s="56" t="s">
        <v>42</v>
      </c>
      <c r="E741" s="60">
        <v>60</v>
      </c>
      <c r="F741" s="60">
        <v>195</v>
      </c>
      <c r="G741" s="60">
        <v>100</v>
      </c>
      <c r="H741" s="60">
        <v>50</v>
      </c>
      <c r="I741" s="60">
        <v>40</v>
      </c>
      <c r="J741" s="60">
        <v>45</v>
      </c>
      <c r="K741" s="60">
        <v>40</v>
      </c>
      <c r="L741" s="60">
        <v>30</v>
      </c>
      <c r="M741" s="60">
        <v>30</v>
      </c>
      <c r="N741" s="60">
        <v>45</v>
      </c>
      <c r="O741" s="60">
        <v>80</v>
      </c>
      <c r="P741" s="60"/>
      <c r="Q741" s="15"/>
      <c r="R741" s="60">
        <f>AVERAGE(E741:P741)</f>
        <v>65</v>
      </c>
      <c r="S741" s="61" t="s">
        <v>43</v>
      </c>
    </row>
    <row r="742" spans="1:19" ht="11.1" customHeight="1" x14ac:dyDescent="0.25">
      <c r="A742" s="59"/>
      <c r="B742" s="229"/>
      <c r="C742" s="230"/>
      <c r="D742" s="56" t="s">
        <v>44</v>
      </c>
      <c r="E742" s="62"/>
      <c r="F742" s="62"/>
      <c r="G742" s="62"/>
      <c r="H742" s="62"/>
      <c r="I742" s="62"/>
      <c r="J742" s="63"/>
      <c r="K742" s="63"/>
      <c r="L742" s="63"/>
      <c r="M742" s="63"/>
      <c r="N742" s="63"/>
      <c r="O742" s="63"/>
      <c r="P742" s="63" t="s">
        <v>45</v>
      </c>
      <c r="Q742" s="64"/>
      <c r="R742" s="60">
        <f>AVERAGE(E741:J741)</f>
        <v>81.666666666666671</v>
      </c>
      <c r="S742" s="61" t="s">
        <v>46</v>
      </c>
    </row>
    <row r="743" spans="1:19" ht="11.1" customHeight="1" x14ac:dyDescent="0.25">
      <c r="A743" s="59"/>
      <c r="B743" s="55"/>
      <c r="C743" s="59"/>
      <c r="D743" s="59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59"/>
      <c r="R743" s="59"/>
      <c r="S743" s="59"/>
    </row>
    <row r="744" spans="1:19" ht="11.1" customHeight="1" x14ac:dyDescent="0.25">
      <c r="A744" s="55"/>
      <c r="B744" s="225" t="s">
        <v>119</v>
      </c>
      <c r="C744" s="226"/>
      <c r="D744" s="56" t="s">
        <v>28</v>
      </c>
      <c r="E744" s="57" t="s">
        <v>71</v>
      </c>
      <c r="F744" s="57" t="s">
        <v>72</v>
      </c>
      <c r="G744" s="57" t="s">
        <v>73</v>
      </c>
      <c r="H744" s="57" t="s">
        <v>74</v>
      </c>
      <c r="I744" s="57" t="s">
        <v>75</v>
      </c>
      <c r="J744" s="57" t="s">
        <v>76</v>
      </c>
      <c r="K744" s="57" t="s">
        <v>77</v>
      </c>
      <c r="L744" s="57" t="s">
        <v>78</v>
      </c>
      <c r="M744" s="57" t="s">
        <v>79</v>
      </c>
      <c r="N744" s="57" t="s">
        <v>80</v>
      </c>
      <c r="O744" s="57" t="s">
        <v>81</v>
      </c>
      <c r="P744" s="57" t="s">
        <v>82</v>
      </c>
      <c r="Q744" s="15"/>
      <c r="R744" s="57" t="s">
        <v>41</v>
      </c>
      <c r="S744" s="58"/>
    </row>
    <row r="745" spans="1:19" ht="11.1" customHeight="1" x14ac:dyDescent="0.25">
      <c r="A745" s="59"/>
      <c r="B745" s="227"/>
      <c r="C745" s="228"/>
      <c r="D745" s="56" t="s">
        <v>42</v>
      </c>
      <c r="E745" s="60" t="s">
        <v>45</v>
      </c>
      <c r="F745" s="60">
        <v>70</v>
      </c>
      <c r="G745" s="60">
        <v>90</v>
      </c>
      <c r="H745" s="60">
        <v>45</v>
      </c>
      <c r="I745" s="60">
        <v>60</v>
      </c>
      <c r="J745" s="60">
        <v>50</v>
      </c>
      <c r="K745" s="60">
        <v>85</v>
      </c>
      <c r="L745" s="60">
        <v>45</v>
      </c>
      <c r="M745" s="60">
        <v>40</v>
      </c>
      <c r="N745" s="60">
        <v>45</v>
      </c>
      <c r="O745" s="60">
        <v>50</v>
      </c>
      <c r="P745" s="60">
        <v>100</v>
      </c>
      <c r="Q745" s="15"/>
      <c r="R745" s="60">
        <f>AVERAGE(E745:P745)</f>
        <v>61.81818181818182</v>
      </c>
      <c r="S745" s="61" t="s">
        <v>43</v>
      </c>
    </row>
    <row r="746" spans="1:19" ht="11.1" customHeight="1" x14ac:dyDescent="0.25">
      <c r="A746" s="59"/>
      <c r="B746" s="229"/>
      <c r="C746" s="230"/>
      <c r="D746" s="56" t="s">
        <v>44</v>
      </c>
      <c r="E746" s="62"/>
      <c r="F746" s="62"/>
      <c r="G746" s="62"/>
      <c r="H746" s="62"/>
      <c r="I746" s="62"/>
      <c r="J746" s="63" t="s">
        <v>16</v>
      </c>
      <c r="K746" s="63" t="s">
        <v>16</v>
      </c>
      <c r="L746" s="63" t="s">
        <v>16</v>
      </c>
      <c r="M746" s="63" t="s">
        <v>98</v>
      </c>
      <c r="N746" s="63" t="s">
        <v>16</v>
      </c>
      <c r="O746" s="63" t="s">
        <v>16</v>
      </c>
      <c r="P746" s="63" t="s">
        <v>16</v>
      </c>
      <c r="Q746" s="64"/>
      <c r="R746" s="60">
        <f>AVERAGE(E745:J745)</f>
        <v>63</v>
      </c>
      <c r="S746" s="61" t="s">
        <v>46</v>
      </c>
    </row>
    <row r="747" spans="1:19" ht="11.1" customHeight="1" x14ac:dyDescent="0.25">
      <c r="A747" s="59"/>
      <c r="B747" s="55"/>
      <c r="C747" s="59"/>
      <c r="D747" s="59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59"/>
      <c r="R747" s="59"/>
      <c r="S747" s="59"/>
    </row>
    <row r="748" spans="1:19" ht="11.1" customHeight="1" x14ac:dyDescent="0.25">
      <c r="A748" s="55"/>
      <c r="B748" s="225" t="s">
        <v>122</v>
      </c>
      <c r="C748" s="226"/>
      <c r="D748" s="56" t="s">
        <v>28</v>
      </c>
      <c r="E748" s="57" t="s">
        <v>85</v>
      </c>
      <c r="F748" s="57" t="s">
        <v>86</v>
      </c>
      <c r="G748" s="57" t="s">
        <v>87</v>
      </c>
      <c r="H748" s="57" t="s">
        <v>88</v>
      </c>
      <c r="I748" s="57" t="s">
        <v>89</v>
      </c>
      <c r="J748" s="57" t="s">
        <v>90</v>
      </c>
      <c r="K748" s="57" t="s">
        <v>91</v>
      </c>
      <c r="L748" s="57" t="s">
        <v>92</v>
      </c>
      <c r="M748" s="57" t="s">
        <v>93</v>
      </c>
      <c r="N748" s="57" t="s">
        <v>94</v>
      </c>
      <c r="O748" s="57" t="s">
        <v>95</v>
      </c>
      <c r="P748" s="57" t="s">
        <v>96</v>
      </c>
      <c r="Q748" s="15"/>
      <c r="R748" s="57" t="s">
        <v>41</v>
      </c>
      <c r="S748" s="58"/>
    </row>
    <row r="749" spans="1:19" ht="11.1" customHeight="1" x14ac:dyDescent="0.25">
      <c r="A749" s="59"/>
      <c r="B749" s="227"/>
      <c r="C749" s="228"/>
      <c r="D749" s="56" t="s">
        <v>42</v>
      </c>
      <c r="E749" s="60">
        <v>60</v>
      </c>
      <c r="F749" s="60">
        <v>90</v>
      </c>
      <c r="G749" s="60">
        <v>95</v>
      </c>
      <c r="H749" s="60">
        <v>55</v>
      </c>
      <c r="I749" s="60">
        <v>110</v>
      </c>
      <c r="J749" s="60">
        <v>50</v>
      </c>
      <c r="K749" s="60">
        <v>50</v>
      </c>
      <c r="L749" s="60">
        <v>65</v>
      </c>
      <c r="M749" s="60">
        <v>110</v>
      </c>
      <c r="N749" s="60">
        <v>70</v>
      </c>
      <c r="O749" s="60">
        <v>110</v>
      </c>
      <c r="P749" s="60"/>
      <c r="Q749" s="15"/>
      <c r="R749" s="60">
        <f>AVERAGE(E749:P749)</f>
        <v>78.63636363636364</v>
      </c>
      <c r="S749" s="61" t="s">
        <v>43</v>
      </c>
    </row>
    <row r="750" spans="1:19" ht="11.1" customHeight="1" x14ac:dyDescent="0.25">
      <c r="A750" s="59"/>
      <c r="B750" s="229"/>
      <c r="C750" s="230"/>
      <c r="D750" s="56" t="s">
        <v>44</v>
      </c>
      <c r="E750" s="62" t="s">
        <v>149</v>
      </c>
      <c r="F750" s="62" t="s">
        <v>45</v>
      </c>
      <c r="G750" s="62" t="s">
        <v>83</v>
      </c>
      <c r="H750" s="62" t="s">
        <v>83</v>
      </c>
      <c r="I750" s="62" t="s">
        <v>121</v>
      </c>
      <c r="J750" s="62" t="s">
        <v>83</v>
      </c>
      <c r="K750" s="62" t="s">
        <v>83</v>
      </c>
      <c r="L750" s="62" t="s">
        <v>121</v>
      </c>
      <c r="M750" s="62" t="s">
        <v>83</v>
      </c>
      <c r="N750" s="62" t="s">
        <v>121</v>
      </c>
      <c r="O750" s="62" t="s">
        <v>149</v>
      </c>
      <c r="P750" s="63" t="s">
        <v>45</v>
      </c>
      <c r="Q750" s="64"/>
      <c r="R750" s="60">
        <f>AVERAGE(E749:J749)</f>
        <v>76.666666666666671</v>
      </c>
      <c r="S750" s="61" t="s">
        <v>46</v>
      </c>
    </row>
    <row r="751" spans="1:19" ht="11.1" customHeight="1" x14ac:dyDescent="0.25">
      <c r="A751" s="59"/>
      <c r="B751" s="15"/>
      <c r="C751" s="15"/>
      <c r="D751" s="15"/>
      <c r="E751" s="15"/>
      <c r="F751" s="15"/>
      <c r="G751" s="161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 ht="11.1" customHeight="1" x14ac:dyDescent="0.25">
      <c r="A752" s="55"/>
      <c r="B752" s="225" t="s">
        <v>128</v>
      </c>
      <c r="C752" s="226"/>
      <c r="D752" s="56" t="s">
        <v>28</v>
      </c>
      <c r="E752" s="57" t="s">
        <v>124</v>
      </c>
      <c r="F752" s="57" t="s">
        <v>125</v>
      </c>
      <c r="G752" s="57" t="s">
        <v>126</v>
      </c>
      <c r="H752" s="57" t="s">
        <v>127</v>
      </c>
      <c r="I752" s="57" t="s">
        <v>129</v>
      </c>
      <c r="J752" s="57" t="s">
        <v>130</v>
      </c>
      <c r="K752" s="57" t="s">
        <v>131</v>
      </c>
      <c r="L752" s="57" t="s">
        <v>132</v>
      </c>
      <c r="M752" s="57" t="s">
        <v>133</v>
      </c>
      <c r="N752" s="57" t="s">
        <v>134</v>
      </c>
      <c r="O752" s="57" t="s">
        <v>135</v>
      </c>
      <c r="P752" s="57" t="s">
        <v>136</v>
      </c>
      <c r="Q752" s="15"/>
      <c r="R752" s="57" t="s">
        <v>41</v>
      </c>
      <c r="S752" s="58"/>
    </row>
    <row r="753" spans="1:19" ht="11.1" customHeight="1" x14ac:dyDescent="0.25">
      <c r="A753" s="59"/>
      <c r="B753" s="227"/>
      <c r="C753" s="228"/>
      <c r="D753" s="56" t="s">
        <v>42</v>
      </c>
      <c r="E753" s="60">
        <v>90</v>
      </c>
      <c r="F753" s="62" t="s">
        <v>45</v>
      </c>
      <c r="G753" s="60">
        <v>105</v>
      </c>
      <c r="H753" s="60">
        <v>80</v>
      </c>
      <c r="I753" s="60">
        <v>60</v>
      </c>
      <c r="J753" s="60">
        <v>55</v>
      </c>
      <c r="K753" s="60">
        <v>85</v>
      </c>
      <c r="L753" s="60">
        <v>50</v>
      </c>
      <c r="M753" s="60">
        <v>70</v>
      </c>
      <c r="N753" s="60">
        <v>80</v>
      </c>
      <c r="O753" s="60">
        <v>60</v>
      </c>
      <c r="P753" s="60">
        <v>70</v>
      </c>
      <c r="Q753" s="15"/>
      <c r="R753" s="60">
        <f>AVERAGE(E753:P753)</f>
        <v>73.181818181818187</v>
      </c>
      <c r="S753" s="61" t="s">
        <v>43</v>
      </c>
    </row>
    <row r="754" spans="1:19" ht="11.1" customHeight="1" x14ac:dyDescent="0.25">
      <c r="A754" s="59"/>
      <c r="B754" s="229"/>
      <c r="C754" s="230"/>
      <c r="D754" s="56" t="s">
        <v>44</v>
      </c>
      <c r="E754" s="62" t="s">
        <v>121</v>
      </c>
      <c r="F754" s="62" t="s">
        <v>16</v>
      </c>
      <c r="G754" s="62" t="s">
        <v>83</v>
      </c>
      <c r="H754" s="62" t="s">
        <v>83</v>
      </c>
      <c r="I754" s="62" t="s">
        <v>83</v>
      </c>
      <c r="J754" s="62" t="s">
        <v>293</v>
      </c>
      <c r="K754" s="62" t="s">
        <v>293</v>
      </c>
      <c r="L754" s="62" t="s">
        <v>83</v>
      </c>
      <c r="M754" s="62" t="s">
        <v>293</v>
      </c>
      <c r="N754" s="62" t="s">
        <v>293</v>
      </c>
      <c r="O754" s="62" t="s">
        <v>83</v>
      </c>
      <c r="P754" s="62" t="s">
        <v>83</v>
      </c>
      <c r="Q754" s="64"/>
      <c r="R754" s="60">
        <f>AVERAGE(E753:J753)</f>
        <v>78</v>
      </c>
      <c r="S754" s="61" t="s">
        <v>46</v>
      </c>
    </row>
    <row r="755" spans="1:19" ht="11.1" customHeight="1" x14ac:dyDescent="0.25">
      <c r="A755" s="59"/>
      <c r="B755" s="15"/>
      <c r="C755" s="15"/>
      <c r="D755" s="15"/>
      <c r="E755" s="15"/>
      <c r="F755" s="15"/>
      <c r="G755" s="161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 ht="11.1" customHeight="1" x14ac:dyDescent="0.25">
      <c r="A756" s="55"/>
      <c r="B756" s="225" t="s">
        <v>295</v>
      </c>
      <c r="C756" s="226"/>
      <c r="D756" s="56" t="s">
        <v>28</v>
      </c>
      <c r="E756" s="57" t="s">
        <v>296</v>
      </c>
      <c r="F756" s="57" t="s">
        <v>297</v>
      </c>
      <c r="G756" s="57" t="s">
        <v>298</v>
      </c>
      <c r="H756" s="57" t="s">
        <v>299</v>
      </c>
      <c r="I756" s="57" t="s">
        <v>300</v>
      </c>
      <c r="J756" s="57" t="s">
        <v>301</v>
      </c>
      <c r="K756" s="57" t="s">
        <v>302</v>
      </c>
      <c r="L756" s="57" t="s">
        <v>303</v>
      </c>
      <c r="M756" s="57" t="s">
        <v>304</v>
      </c>
      <c r="N756" s="57" t="s">
        <v>305</v>
      </c>
      <c r="O756" s="57" t="s">
        <v>306</v>
      </c>
      <c r="P756" s="57" t="s">
        <v>307</v>
      </c>
      <c r="Q756" s="15"/>
      <c r="R756" s="57" t="s">
        <v>41</v>
      </c>
      <c r="S756" s="58"/>
    </row>
    <row r="757" spans="1:19" ht="11.1" customHeight="1" x14ac:dyDescent="0.25">
      <c r="A757" s="59"/>
      <c r="B757" s="227"/>
      <c r="C757" s="228"/>
      <c r="D757" s="56" t="s">
        <v>42</v>
      </c>
      <c r="E757" s="60">
        <v>150</v>
      </c>
      <c r="F757" s="60">
        <v>90</v>
      </c>
      <c r="G757" s="60">
        <v>90</v>
      </c>
      <c r="H757" s="60">
        <v>45</v>
      </c>
      <c r="I757" s="60">
        <v>50</v>
      </c>
      <c r="J757" s="60">
        <v>60</v>
      </c>
      <c r="K757" s="60">
        <v>95</v>
      </c>
      <c r="L757" s="60">
        <v>60</v>
      </c>
      <c r="M757" s="60">
        <v>40</v>
      </c>
      <c r="N757" s="60">
        <v>45</v>
      </c>
      <c r="O757" s="60">
        <v>70</v>
      </c>
      <c r="P757" s="60">
        <v>130</v>
      </c>
      <c r="Q757" s="15"/>
      <c r="R757" s="60">
        <f>AVERAGE(E757:P757)</f>
        <v>77.083333333333329</v>
      </c>
      <c r="S757" s="61" t="s">
        <v>43</v>
      </c>
    </row>
    <row r="758" spans="1:19" ht="11.1" customHeight="1" x14ac:dyDescent="0.25">
      <c r="A758" s="59"/>
      <c r="B758" s="229"/>
      <c r="C758" s="230"/>
      <c r="D758" s="56" t="s">
        <v>44</v>
      </c>
      <c r="E758" s="62" t="s">
        <v>83</v>
      </c>
      <c r="F758" s="62" t="s">
        <v>121</v>
      </c>
      <c r="G758" s="62" t="s">
        <v>121</v>
      </c>
      <c r="H758" s="62" t="s">
        <v>83</v>
      </c>
      <c r="I758" s="62" t="s">
        <v>83</v>
      </c>
      <c r="J758" s="63" t="s">
        <v>121</v>
      </c>
      <c r="K758" s="62" t="s">
        <v>121</v>
      </c>
      <c r="L758" s="62" t="s">
        <v>83</v>
      </c>
      <c r="M758" s="62" t="s">
        <v>83</v>
      </c>
      <c r="N758" s="62" t="s">
        <v>83</v>
      </c>
      <c r="O758" s="62" t="s">
        <v>83</v>
      </c>
      <c r="P758" s="62" t="s">
        <v>121</v>
      </c>
      <c r="Q758" s="64"/>
      <c r="R758" s="60">
        <f>AVERAGE(E757:J757)</f>
        <v>80.833333333333329</v>
      </c>
      <c r="S758" s="61" t="s">
        <v>46</v>
      </c>
    </row>
    <row r="759" spans="1:19" s="179" customFormat="1" ht="11.1" customHeight="1" x14ac:dyDescent="0.25">
      <c r="A759" s="59"/>
      <c r="B759" s="15"/>
      <c r="C759" s="15"/>
      <c r="D759" s="15"/>
      <c r="E759" s="15"/>
      <c r="F759" s="15"/>
      <c r="G759" s="161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 s="179" customFormat="1" ht="11.1" customHeight="1" x14ac:dyDescent="0.25">
      <c r="A760" s="59"/>
      <c r="B760" s="231" t="s">
        <v>408</v>
      </c>
      <c r="C760" s="231"/>
      <c r="D760" s="56" t="s">
        <v>28</v>
      </c>
      <c r="E760" s="57" t="s">
        <v>411</v>
      </c>
      <c r="F760" s="57" t="s">
        <v>412</v>
      </c>
      <c r="G760" s="57" t="s">
        <v>413</v>
      </c>
      <c r="H760" s="57" t="s">
        <v>414</v>
      </c>
      <c r="I760" s="57" t="s">
        <v>415</v>
      </c>
      <c r="J760" s="57" t="s">
        <v>416</v>
      </c>
      <c r="K760" s="57" t="s">
        <v>417</v>
      </c>
      <c r="L760" s="57" t="s">
        <v>418</v>
      </c>
      <c r="M760" s="57" t="s">
        <v>419</v>
      </c>
      <c r="N760" s="57" t="s">
        <v>420</v>
      </c>
      <c r="O760" s="57" t="s">
        <v>421</v>
      </c>
      <c r="P760" s="57" t="s">
        <v>422</v>
      </c>
      <c r="Q760" s="15"/>
      <c r="R760" s="150" t="s">
        <v>41</v>
      </c>
      <c r="S760" s="58"/>
    </row>
    <row r="761" spans="1:19" s="179" customFormat="1" ht="11.1" customHeight="1" x14ac:dyDescent="0.25">
      <c r="A761" s="59"/>
      <c r="B761" s="231"/>
      <c r="C761" s="231"/>
      <c r="D761" s="56" t="s">
        <v>42</v>
      </c>
      <c r="E761" s="60">
        <v>70</v>
      </c>
      <c r="F761" s="60"/>
      <c r="G761" s="60">
        <v>70</v>
      </c>
      <c r="H761" s="60">
        <v>80</v>
      </c>
      <c r="I761" s="60">
        <v>95</v>
      </c>
      <c r="J761" s="60">
        <v>60</v>
      </c>
      <c r="K761" s="60">
        <v>65</v>
      </c>
      <c r="L761" s="60">
        <v>50</v>
      </c>
      <c r="M761" s="60">
        <v>90</v>
      </c>
      <c r="N761" s="60">
        <v>80</v>
      </c>
      <c r="O761" s="60">
        <v>55</v>
      </c>
      <c r="P761" s="60">
        <v>65</v>
      </c>
      <c r="Q761" s="15"/>
      <c r="R761" s="60">
        <f>AVERAGE(E761:P761)</f>
        <v>70.909090909090907</v>
      </c>
      <c r="S761" s="61" t="s">
        <v>43</v>
      </c>
    </row>
    <row r="762" spans="1:19" s="179" customFormat="1" ht="11.1" customHeight="1" x14ac:dyDescent="0.25">
      <c r="A762" s="59"/>
      <c r="B762" s="231"/>
      <c r="C762" s="231"/>
      <c r="D762" s="56" t="s">
        <v>44</v>
      </c>
      <c r="E762" s="62" t="s">
        <v>121</v>
      </c>
      <c r="F762" s="62" t="s">
        <v>45</v>
      </c>
      <c r="G762" s="62" t="s">
        <v>121</v>
      </c>
      <c r="H762" s="62" t="s">
        <v>121</v>
      </c>
      <c r="I762" s="62" t="s">
        <v>121</v>
      </c>
      <c r="J762" s="63" t="s">
        <v>121</v>
      </c>
      <c r="K762" s="62" t="s">
        <v>121</v>
      </c>
      <c r="L762" s="62" t="s">
        <v>121</v>
      </c>
      <c r="M762" s="62" t="s">
        <v>121</v>
      </c>
      <c r="N762" s="62" t="s">
        <v>121</v>
      </c>
      <c r="O762" s="62" t="s">
        <v>83</v>
      </c>
      <c r="P762" s="62" t="s">
        <v>83</v>
      </c>
      <c r="Q762" s="64"/>
      <c r="R762" s="60">
        <f>AVERAGE(E761:J761)</f>
        <v>75</v>
      </c>
      <c r="S762" s="61" t="s">
        <v>46</v>
      </c>
    </row>
    <row r="763" spans="1:19" s="185" customFormat="1" ht="11.1" customHeight="1" x14ac:dyDescent="0.25">
      <c r="A763" s="59"/>
      <c r="B763" s="184"/>
      <c r="C763" s="184"/>
      <c r="D763" s="59"/>
      <c r="E763" s="82"/>
      <c r="F763" s="82"/>
      <c r="G763" s="82"/>
      <c r="H763" s="82"/>
      <c r="I763" s="82"/>
      <c r="J763" s="83"/>
      <c r="K763" s="82"/>
      <c r="L763" s="82"/>
      <c r="M763" s="82"/>
      <c r="N763" s="82"/>
      <c r="O763" s="82"/>
      <c r="P763" s="82"/>
      <c r="Q763" s="81"/>
      <c r="R763" s="65"/>
      <c r="S763" s="85"/>
    </row>
    <row r="764" spans="1:19" s="183" customFormat="1" ht="11.1" customHeight="1" x14ac:dyDescent="0.25">
      <c r="A764" s="59"/>
      <c r="B764" s="231" t="s">
        <v>446</v>
      </c>
      <c r="C764" s="231"/>
      <c r="D764" s="56" t="s">
        <v>28</v>
      </c>
      <c r="E764" s="57" t="s">
        <v>434</v>
      </c>
      <c r="F764" s="57" t="s">
        <v>435</v>
      </c>
      <c r="G764" s="57" t="s">
        <v>436</v>
      </c>
      <c r="H764" s="57" t="s">
        <v>437</v>
      </c>
      <c r="I764" s="57" t="s">
        <v>438</v>
      </c>
      <c r="J764" s="57" t="s">
        <v>439</v>
      </c>
      <c r="K764" s="57" t="s">
        <v>440</v>
      </c>
      <c r="L764" s="57" t="s">
        <v>441</v>
      </c>
      <c r="M764" s="57" t="s">
        <v>442</v>
      </c>
      <c r="N764" s="57" t="s">
        <v>443</v>
      </c>
      <c r="O764" s="57" t="s">
        <v>444</v>
      </c>
      <c r="P764" s="57" t="s">
        <v>445</v>
      </c>
      <c r="Q764" s="15"/>
      <c r="R764" s="150" t="s">
        <v>41</v>
      </c>
      <c r="S764" s="58"/>
    </row>
    <row r="765" spans="1:19" s="183" customFormat="1" ht="11.1" customHeight="1" x14ac:dyDescent="0.25">
      <c r="A765" s="59"/>
      <c r="B765" s="231"/>
      <c r="C765" s="231"/>
      <c r="D765" s="56" t="s">
        <v>42</v>
      </c>
      <c r="E765" s="60"/>
      <c r="F765" s="60">
        <v>100</v>
      </c>
      <c r="G765" s="60">
        <v>70</v>
      </c>
      <c r="H765" s="60">
        <v>70</v>
      </c>
      <c r="I765" s="60">
        <v>60</v>
      </c>
      <c r="J765" s="60">
        <v>30</v>
      </c>
      <c r="K765" s="60">
        <v>50</v>
      </c>
      <c r="L765" s="60">
        <v>60</v>
      </c>
      <c r="M765" s="60">
        <v>50</v>
      </c>
      <c r="N765" s="60">
        <v>40</v>
      </c>
      <c r="O765" s="60">
        <v>85</v>
      </c>
      <c r="P765" s="60">
        <v>60</v>
      </c>
      <c r="Q765" s="15"/>
      <c r="R765" s="60">
        <f>AVERAGE(E765:P765)</f>
        <v>61.363636363636367</v>
      </c>
      <c r="S765" s="61" t="s">
        <v>43</v>
      </c>
    </row>
    <row r="766" spans="1:19" s="183" customFormat="1" ht="11.1" customHeight="1" x14ac:dyDescent="0.25">
      <c r="A766" s="59"/>
      <c r="B766" s="231"/>
      <c r="C766" s="231"/>
      <c r="D766" s="56" t="s">
        <v>44</v>
      </c>
      <c r="E766" s="62" t="s">
        <v>45</v>
      </c>
      <c r="F766" s="62" t="s">
        <v>121</v>
      </c>
      <c r="G766" s="62" t="s">
        <v>121</v>
      </c>
      <c r="H766" s="62" t="s">
        <v>83</v>
      </c>
      <c r="I766" s="62" t="s">
        <v>83</v>
      </c>
      <c r="J766" s="63" t="s">
        <v>83</v>
      </c>
      <c r="K766" s="62" t="s">
        <v>83</v>
      </c>
      <c r="L766" s="62" t="s">
        <v>83</v>
      </c>
      <c r="M766" s="62" t="s">
        <v>83</v>
      </c>
      <c r="N766" s="62" t="s">
        <v>83</v>
      </c>
      <c r="O766" s="62" t="s">
        <v>83</v>
      </c>
      <c r="P766" s="62" t="s">
        <v>121</v>
      </c>
      <c r="Q766" s="64"/>
      <c r="R766" s="60">
        <f>AVERAGE(E765:J765)</f>
        <v>66</v>
      </c>
      <c r="S766" s="61" t="s">
        <v>46</v>
      </c>
    </row>
    <row r="767" spans="1:19" s="185" customFormat="1" ht="11.1" customHeight="1" x14ac:dyDescent="0.25">
      <c r="A767" s="59"/>
      <c r="B767" s="189"/>
      <c r="C767" s="189"/>
      <c r="D767" s="59"/>
      <c r="E767" s="82"/>
      <c r="F767" s="82"/>
      <c r="G767" s="82"/>
      <c r="H767" s="82"/>
      <c r="I767" s="82"/>
      <c r="J767" s="83"/>
      <c r="K767" s="82"/>
      <c r="L767" s="82"/>
      <c r="M767" s="82"/>
      <c r="N767" s="82"/>
      <c r="O767" s="82"/>
      <c r="P767" s="82"/>
      <c r="Q767" s="81"/>
      <c r="R767" s="65"/>
      <c r="S767" s="85"/>
    </row>
    <row r="768" spans="1:19" s="188" customFormat="1" ht="11.1" customHeight="1" x14ac:dyDescent="0.25">
      <c r="A768" s="59"/>
      <c r="B768" s="231" t="s">
        <v>465</v>
      </c>
      <c r="C768" s="231"/>
      <c r="D768" s="56" t="s">
        <v>28</v>
      </c>
      <c r="E768" s="57" t="s">
        <v>466</v>
      </c>
      <c r="F768" s="57" t="s">
        <v>467</v>
      </c>
      <c r="G768" s="57" t="s">
        <v>468</v>
      </c>
      <c r="H768" s="57" t="s">
        <v>469</v>
      </c>
      <c r="I768" s="57" t="s">
        <v>470</v>
      </c>
      <c r="J768" s="57" t="s">
        <v>471</v>
      </c>
      <c r="K768" s="57" t="s">
        <v>472</v>
      </c>
      <c r="L768" s="57" t="s">
        <v>473</v>
      </c>
      <c r="M768" s="57" t="s">
        <v>474</v>
      </c>
      <c r="N768" s="57" t="s">
        <v>475</v>
      </c>
      <c r="O768" s="57" t="s">
        <v>476</v>
      </c>
      <c r="P768" s="57" t="s">
        <v>477</v>
      </c>
      <c r="Q768" s="15"/>
      <c r="R768" s="150" t="s">
        <v>41</v>
      </c>
      <c r="S768" s="58"/>
    </row>
    <row r="769" spans="1:19" s="188" customFormat="1" ht="11.1" customHeight="1" x14ac:dyDescent="0.25">
      <c r="A769" s="59"/>
      <c r="B769" s="231"/>
      <c r="C769" s="231"/>
      <c r="D769" s="56" t="s">
        <v>42</v>
      </c>
      <c r="E769" s="60">
        <v>50</v>
      </c>
      <c r="F769" s="60"/>
      <c r="G769" s="60">
        <v>60</v>
      </c>
      <c r="H769" s="60">
        <v>50</v>
      </c>
      <c r="I769" s="60">
        <v>50</v>
      </c>
      <c r="J769" s="60">
        <v>70</v>
      </c>
      <c r="K769" s="60">
        <v>80</v>
      </c>
      <c r="L769" s="60">
        <v>60</v>
      </c>
      <c r="M769" s="60">
        <v>70</v>
      </c>
      <c r="N769" s="60">
        <v>60</v>
      </c>
      <c r="O769" s="60">
        <v>60</v>
      </c>
      <c r="P769" s="60">
        <v>60</v>
      </c>
      <c r="Q769" s="15"/>
      <c r="R769" s="60">
        <f>AVERAGE(E769:P769)</f>
        <v>60.909090909090907</v>
      </c>
      <c r="S769" s="61" t="s">
        <v>43</v>
      </c>
    </row>
    <row r="770" spans="1:19" s="188" customFormat="1" ht="11.1" customHeight="1" x14ac:dyDescent="0.25">
      <c r="A770" s="59"/>
      <c r="B770" s="231"/>
      <c r="C770" s="231"/>
      <c r="D770" s="56" t="s">
        <v>44</v>
      </c>
      <c r="E770" s="62" t="s">
        <v>177</v>
      </c>
      <c r="F770" s="62" t="s">
        <v>45</v>
      </c>
      <c r="G770" s="62" t="s">
        <v>293</v>
      </c>
      <c r="H770" s="62" t="s">
        <v>293</v>
      </c>
      <c r="I770" s="62" t="s">
        <v>83</v>
      </c>
      <c r="J770" s="63" t="s">
        <v>83</v>
      </c>
      <c r="K770" s="62" t="s">
        <v>83</v>
      </c>
      <c r="L770" s="62" t="s">
        <v>83</v>
      </c>
      <c r="M770" s="62" t="s">
        <v>121</v>
      </c>
      <c r="N770" s="62" t="s">
        <v>83</v>
      </c>
      <c r="O770" s="62" t="s">
        <v>83</v>
      </c>
      <c r="P770" s="62" t="s">
        <v>83</v>
      </c>
      <c r="Q770" s="64"/>
      <c r="R770" s="60">
        <f>AVERAGE(E769:J769)</f>
        <v>56</v>
      </c>
      <c r="S770" s="61" t="s">
        <v>46</v>
      </c>
    </row>
    <row r="771" spans="1:19" s="185" customFormat="1" ht="11.1" customHeight="1" x14ac:dyDescent="0.25">
      <c r="A771" s="59"/>
      <c r="B771" s="184"/>
      <c r="C771" s="184"/>
      <c r="D771" s="59"/>
      <c r="E771" s="82"/>
      <c r="F771" s="82"/>
      <c r="G771" s="82"/>
      <c r="H771" s="82"/>
      <c r="I771" s="82"/>
      <c r="J771" s="83"/>
      <c r="K771" s="82"/>
      <c r="L771" s="82"/>
      <c r="M771" s="82"/>
      <c r="N771" s="82"/>
      <c r="O771" s="82"/>
      <c r="P771" s="82"/>
      <c r="Q771" s="81"/>
      <c r="R771" s="65"/>
      <c r="S771" s="85"/>
    </row>
    <row r="773" spans="1:19" ht="20.100000000000001" customHeight="1" x14ac:dyDescent="0.25">
      <c r="A773" s="198" t="s">
        <v>267</v>
      </c>
      <c r="B773" s="198"/>
      <c r="C773" s="198"/>
      <c r="D773" s="198"/>
    </row>
    <row r="774" spans="1:19" ht="15" customHeight="1" x14ac:dyDescent="0.25">
      <c r="A774" s="215" t="s">
        <v>351</v>
      </c>
      <c r="B774" s="215"/>
      <c r="C774" s="215"/>
      <c r="D774" s="14" t="s">
        <v>26</v>
      </c>
    </row>
    <row r="776" spans="1:19" ht="11.1" customHeight="1" x14ac:dyDescent="0.25">
      <c r="A776" s="55"/>
      <c r="B776" s="225" t="s">
        <v>116</v>
      </c>
      <c r="C776" s="226"/>
      <c r="D776" s="56" t="s">
        <v>28</v>
      </c>
      <c r="E776" s="57" t="s">
        <v>29</v>
      </c>
      <c r="F776" s="57" t="s">
        <v>30</v>
      </c>
      <c r="G776" s="57" t="s">
        <v>31</v>
      </c>
      <c r="H776" s="57" t="s">
        <v>32</v>
      </c>
      <c r="I776" s="57" t="s">
        <v>33</v>
      </c>
      <c r="J776" s="57" t="s">
        <v>34</v>
      </c>
      <c r="K776" s="57" t="s">
        <v>35</v>
      </c>
      <c r="L776" s="57" t="s">
        <v>36</v>
      </c>
      <c r="M776" s="57" t="s">
        <v>37</v>
      </c>
      <c r="N776" s="57" t="s">
        <v>38</v>
      </c>
      <c r="O776" s="57" t="s">
        <v>39</v>
      </c>
      <c r="P776" s="57" t="s">
        <v>40</v>
      </c>
      <c r="Q776" s="15"/>
      <c r="R776" s="57" t="s">
        <v>41</v>
      </c>
      <c r="S776" s="58"/>
    </row>
    <row r="777" spans="1:19" ht="11.1" customHeight="1" x14ac:dyDescent="0.25">
      <c r="A777" s="59"/>
      <c r="B777" s="227"/>
      <c r="C777" s="228"/>
      <c r="D777" s="56" t="s">
        <v>42</v>
      </c>
      <c r="E777" s="60"/>
      <c r="F777" s="60"/>
      <c r="G777" s="60">
        <v>50</v>
      </c>
      <c r="H777" s="60">
        <v>60</v>
      </c>
      <c r="I777" s="60" t="s">
        <v>16</v>
      </c>
      <c r="J777" s="60">
        <v>60</v>
      </c>
      <c r="K777" s="60">
        <v>50</v>
      </c>
      <c r="L777" s="60">
        <v>60</v>
      </c>
      <c r="M777" s="60">
        <v>55</v>
      </c>
      <c r="N777" s="60"/>
      <c r="O777" s="60">
        <v>75</v>
      </c>
      <c r="P777" s="60">
        <v>20</v>
      </c>
      <c r="Q777" s="15"/>
      <c r="R777" s="60">
        <f>AVERAGE(E777:P777)</f>
        <v>53.75</v>
      </c>
      <c r="S777" s="61" t="s">
        <v>43</v>
      </c>
    </row>
    <row r="778" spans="1:19" ht="11.1" customHeight="1" x14ac:dyDescent="0.25">
      <c r="A778" s="59"/>
      <c r="B778" s="229"/>
      <c r="C778" s="230"/>
      <c r="D778" s="56" t="s">
        <v>44</v>
      </c>
      <c r="E778" s="62"/>
      <c r="F778" s="62"/>
      <c r="G778" s="62"/>
      <c r="H778" s="62"/>
      <c r="I778" s="62"/>
      <c r="J778" s="63"/>
      <c r="K778" s="63"/>
      <c r="L778" s="63"/>
      <c r="M778" s="63"/>
      <c r="N778" s="63" t="s">
        <v>59</v>
      </c>
      <c r="O778" s="63"/>
      <c r="P778" s="63"/>
      <c r="Q778" s="64"/>
      <c r="R778" s="60">
        <f>AVERAGE(E777:J777)</f>
        <v>56.666666666666664</v>
      </c>
      <c r="S778" s="61" t="s">
        <v>46</v>
      </c>
    </row>
    <row r="779" spans="1:19" ht="11.1" customHeight="1" x14ac:dyDescent="0.25">
      <c r="A779" s="59"/>
      <c r="B779" s="59"/>
      <c r="C779" s="59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15"/>
      <c r="P779" s="15"/>
      <c r="Q779" s="15"/>
      <c r="R779" s="15"/>
      <c r="S779" s="54"/>
    </row>
    <row r="780" spans="1:19" ht="11.1" customHeight="1" x14ac:dyDescent="0.25">
      <c r="A780" s="55"/>
      <c r="B780" s="225" t="s">
        <v>117</v>
      </c>
      <c r="C780" s="226"/>
      <c r="D780" s="56" t="s">
        <v>28</v>
      </c>
      <c r="E780" s="57" t="s">
        <v>47</v>
      </c>
      <c r="F780" s="57" t="s">
        <v>48</v>
      </c>
      <c r="G780" s="57" t="s">
        <v>49</v>
      </c>
      <c r="H780" s="57" t="s">
        <v>50</v>
      </c>
      <c r="I780" s="57" t="s">
        <v>51</v>
      </c>
      <c r="J780" s="57" t="s">
        <v>52</v>
      </c>
      <c r="K780" s="57" t="s">
        <v>53</v>
      </c>
      <c r="L780" s="57" t="s">
        <v>54</v>
      </c>
      <c r="M780" s="57" t="s">
        <v>55</v>
      </c>
      <c r="N780" s="57" t="s">
        <v>56</v>
      </c>
      <c r="O780" s="57" t="s">
        <v>57</v>
      </c>
      <c r="P780" s="57" t="s">
        <v>58</v>
      </c>
      <c r="Q780" s="15"/>
      <c r="R780" s="57" t="s">
        <v>41</v>
      </c>
      <c r="S780" s="58"/>
    </row>
    <row r="781" spans="1:19" ht="11.1" customHeight="1" x14ac:dyDescent="0.25">
      <c r="A781" s="59"/>
      <c r="B781" s="227"/>
      <c r="C781" s="228"/>
      <c r="D781" s="56" t="s">
        <v>42</v>
      </c>
      <c r="E781" s="60">
        <v>80</v>
      </c>
      <c r="F781" s="60">
        <v>75</v>
      </c>
      <c r="G781" s="60">
        <v>50</v>
      </c>
      <c r="H781" s="60">
        <v>45</v>
      </c>
      <c r="I781" s="60">
        <v>50</v>
      </c>
      <c r="J781" s="60">
        <v>45</v>
      </c>
      <c r="K781" s="60">
        <v>50</v>
      </c>
      <c r="L781" s="60">
        <v>30</v>
      </c>
      <c r="M781" s="60">
        <v>40</v>
      </c>
      <c r="N781" s="60">
        <v>50</v>
      </c>
      <c r="O781" s="60">
        <v>50</v>
      </c>
      <c r="P781" s="60">
        <v>55</v>
      </c>
      <c r="Q781" s="15"/>
      <c r="R781" s="60">
        <f>AVERAGE(E781:P781)</f>
        <v>51.666666666666664</v>
      </c>
      <c r="S781" s="61" t="s">
        <v>43</v>
      </c>
    </row>
    <row r="782" spans="1:19" ht="11.1" customHeight="1" x14ac:dyDescent="0.25">
      <c r="A782" s="59"/>
      <c r="B782" s="229"/>
      <c r="C782" s="230"/>
      <c r="D782" s="56" t="s">
        <v>44</v>
      </c>
      <c r="E782" s="62"/>
      <c r="F782" s="62"/>
      <c r="G782" s="62"/>
      <c r="H782" s="62"/>
      <c r="I782" s="62"/>
      <c r="J782" s="63"/>
      <c r="K782" s="63"/>
      <c r="L782" s="63"/>
      <c r="M782" s="63"/>
      <c r="N782" s="63"/>
      <c r="O782" s="63"/>
      <c r="P782" s="63"/>
      <c r="Q782" s="64"/>
      <c r="R782" s="60">
        <f>AVERAGE(E781:J781)</f>
        <v>57.5</v>
      </c>
      <c r="S782" s="61" t="s">
        <v>46</v>
      </c>
    </row>
    <row r="783" spans="1:19" ht="11.1" customHeight="1" x14ac:dyDescent="0.25">
      <c r="A783" s="59"/>
      <c r="B783" s="52"/>
      <c r="C783" s="15"/>
      <c r="D783" s="66"/>
      <c r="E783" s="66"/>
      <c r="F783" s="66"/>
      <c r="G783" s="61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54"/>
    </row>
    <row r="784" spans="1:19" ht="11.1" customHeight="1" x14ac:dyDescent="0.25">
      <c r="A784" s="55"/>
      <c r="B784" s="225" t="s">
        <v>118</v>
      </c>
      <c r="C784" s="226"/>
      <c r="D784" s="56" t="s">
        <v>28</v>
      </c>
      <c r="E784" s="57" t="s">
        <v>60</v>
      </c>
      <c r="F784" s="57" t="s">
        <v>61</v>
      </c>
      <c r="G784" s="57" t="s">
        <v>62</v>
      </c>
      <c r="H784" s="57" t="s">
        <v>63</v>
      </c>
      <c r="I784" s="57" t="s">
        <v>64</v>
      </c>
      <c r="J784" s="57" t="s">
        <v>65</v>
      </c>
      <c r="K784" s="57" t="s">
        <v>66</v>
      </c>
      <c r="L784" s="57" t="s">
        <v>67</v>
      </c>
      <c r="M784" s="57" t="s">
        <v>68</v>
      </c>
      <c r="N784" s="57" t="s">
        <v>56</v>
      </c>
      <c r="O784" s="57" t="s">
        <v>69</v>
      </c>
      <c r="P784" s="57" t="s">
        <v>70</v>
      </c>
      <c r="Q784" s="15"/>
      <c r="R784" s="57" t="s">
        <v>41</v>
      </c>
      <c r="S784" s="58"/>
    </row>
    <row r="785" spans="1:19" ht="11.1" customHeight="1" x14ac:dyDescent="0.25">
      <c r="A785" s="59"/>
      <c r="B785" s="227"/>
      <c r="C785" s="228"/>
      <c r="D785" s="56" t="s">
        <v>42</v>
      </c>
      <c r="E785" s="60">
        <v>70</v>
      </c>
      <c r="F785" s="60">
        <v>90</v>
      </c>
      <c r="G785" s="60">
        <v>70</v>
      </c>
      <c r="H785" s="60">
        <v>20</v>
      </c>
      <c r="I785" s="60">
        <v>18</v>
      </c>
      <c r="J785" s="60">
        <v>25</v>
      </c>
      <c r="K785" s="60">
        <v>40</v>
      </c>
      <c r="L785" s="60">
        <v>32</v>
      </c>
      <c r="M785" s="60">
        <v>60</v>
      </c>
      <c r="N785" s="60">
        <v>70</v>
      </c>
      <c r="O785" s="60">
        <v>80</v>
      </c>
      <c r="P785" s="60">
        <v>70</v>
      </c>
      <c r="Q785" s="15"/>
      <c r="R785" s="60">
        <f>AVERAGE(E785:P785)</f>
        <v>53.75</v>
      </c>
      <c r="S785" s="61" t="s">
        <v>43</v>
      </c>
    </row>
    <row r="786" spans="1:19" ht="11.1" customHeight="1" x14ac:dyDescent="0.25">
      <c r="A786" s="59"/>
      <c r="B786" s="229"/>
      <c r="C786" s="230"/>
      <c r="D786" s="56" t="s">
        <v>44</v>
      </c>
      <c r="E786" s="62"/>
      <c r="F786" s="62"/>
      <c r="G786" s="62"/>
      <c r="H786" s="62"/>
      <c r="I786" s="62"/>
      <c r="J786" s="63"/>
      <c r="K786" s="63"/>
      <c r="L786" s="63"/>
      <c r="M786" s="63"/>
      <c r="N786" s="63"/>
      <c r="O786" s="63"/>
      <c r="P786" s="63"/>
      <c r="Q786" s="64"/>
      <c r="R786" s="60">
        <f>AVERAGE(E785:J785)</f>
        <v>48.833333333333336</v>
      </c>
      <c r="S786" s="61" t="s">
        <v>46</v>
      </c>
    </row>
    <row r="787" spans="1:19" ht="11.1" customHeight="1" x14ac:dyDescent="0.25">
      <c r="A787" s="59"/>
      <c r="B787" s="55"/>
      <c r="C787" s="59"/>
      <c r="D787" s="59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59"/>
      <c r="R787" s="59"/>
      <c r="S787" s="59"/>
    </row>
    <row r="788" spans="1:19" ht="11.1" customHeight="1" x14ac:dyDescent="0.25">
      <c r="A788" s="55"/>
      <c r="B788" s="225" t="s">
        <v>119</v>
      </c>
      <c r="C788" s="226"/>
      <c r="D788" s="56" t="s">
        <v>28</v>
      </c>
      <c r="E788" s="57" t="s">
        <v>71</v>
      </c>
      <c r="F788" s="57" t="s">
        <v>72</v>
      </c>
      <c r="G788" s="57" t="s">
        <v>73</v>
      </c>
      <c r="H788" s="57" t="s">
        <v>74</v>
      </c>
      <c r="I788" s="57" t="s">
        <v>75</v>
      </c>
      <c r="J788" s="57" t="s">
        <v>76</v>
      </c>
      <c r="K788" s="57" t="s">
        <v>77</v>
      </c>
      <c r="L788" s="57" t="s">
        <v>78</v>
      </c>
      <c r="M788" s="57" t="s">
        <v>79</v>
      </c>
      <c r="N788" s="57" t="s">
        <v>80</v>
      </c>
      <c r="O788" s="57" t="s">
        <v>81</v>
      </c>
      <c r="P788" s="57" t="s">
        <v>82</v>
      </c>
      <c r="Q788" s="15"/>
      <c r="R788" s="57" t="s">
        <v>41</v>
      </c>
      <c r="S788" s="58"/>
    </row>
    <row r="789" spans="1:19" ht="11.1" customHeight="1" x14ac:dyDescent="0.25">
      <c r="A789" s="59"/>
      <c r="B789" s="227"/>
      <c r="C789" s="228"/>
      <c r="D789" s="56" t="s">
        <v>42</v>
      </c>
      <c r="E789" s="60"/>
      <c r="F789" s="60">
        <v>100</v>
      </c>
      <c r="G789" s="60">
        <v>90</v>
      </c>
      <c r="H789" s="60">
        <v>50</v>
      </c>
      <c r="I789" s="60">
        <v>60</v>
      </c>
      <c r="J789" s="60">
        <v>40</v>
      </c>
      <c r="K789" s="60">
        <v>60</v>
      </c>
      <c r="L789" s="60">
        <v>75</v>
      </c>
      <c r="M789" s="60">
        <v>80</v>
      </c>
      <c r="N789" s="60"/>
      <c r="O789" s="60">
        <v>80</v>
      </c>
      <c r="P789" s="60">
        <v>50</v>
      </c>
      <c r="Q789" s="15"/>
      <c r="R789" s="60">
        <f>AVERAGE(E789:P789)</f>
        <v>68.5</v>
      </c>
      <c r="S789" s="61" t="s">
        <v>43</v>
      </c>
    </row>
    <row r="790" spans="1:19" ht="11.1" customHeight="1" x14ac:dyDescent="0.25">
      <c r="A790" s="59"/>
      <c r="B790" s="229"/>
      <c r="C790" s="230"/>
      <c r="D790" s="56" t="s">
        <v>44</v>
      </c>
      <c r="E790" s="62" t="s">
        <v>45</v>
      </c>
      <c r="F790" s="62"/>
      <c r="G790" s="62"/>
      <c r="H790" s="62"/>
      <c r="I790" s="62"/>
      <c r="J790" s="63"/>
      <c r="K790" s="63"/>
      <c r="L790" s="63"/>
      <c r="M790" s="63"/>
      <c r="N790" s="63"/>
      <c r="O790" s="63"/>
      <c r="P790" s="63"/>
      <c r="Q790" s="64"/>
      <c r="R790" s="60">
        <f>AVERAGE(E789:J789)</f>
        <v>68</v>
      </c>
      <c r="S790" s="61" t="s">
        <v>46</v>
      </c>
    </row>
    <row r="791" spans="1:19" ht="11.1" customHeight="1" x14ac:dyDescent="0.25">
      <c r="A791" s="59"/>
      <c r="B791" s="55"/>
      <c r="C791" s="59"/>
      <c r="D791" s="59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59"/>
      <c r="R791" s="59"/>
      <c r="S791" s="59"/>
    </row>
    <row r="792" spans="1:19" ht="11.1" customHeight="1" x14ac:dyDescent="0.25">
      <c r="A792" s="55"/>
      <c r="B792" s="225" t="s">
        <v>122</v>
      </c>
      <c r="C792" s="226"/>
      <c r="D792" s="56" t="s">
        <v>28</v>
      </c>
      <c r="E792" s="57" t="s">
        <v>85</v>
      </c>
      <c r="F792" s="57" t="s">
        <v>86</v>
      </c>
      <c r="G792" s="57" t="s">
        <v>87</v>
      </c>
      <c r="H792" s="57" t="s">
        <v>88</v>
      </c>
      <c r="I792" s="57" t="s">
        <v>89</v>
      </c>
      <c r="J792" s="57" t="s">
        <v>90</v>
      </c>
      <c r="K792" s="57" t="s">
        <v>91</v>
      </c>
      <c r="L792" s="57" t="s">
        <v>92</v>
      </c>
      <c r="M792" s="57" t="s">
        <v>93</v>
      </c>
      <c r="N792" s="57" t="s">
        <v>94</v>
      </c>
      <c r="O792" s="57" t="s">
        <v>95</v>
      </c>
      <c r="P792" s="57" t="s">
        <v>96</v>
      </c>
      <c r="Q792" s="15"/>
      <c r="R792" s="57" t="s">
        <v>41</v>
      </c>
      <c r="S792" s="58"/>
    </row>
    <row r="793" spans="1:19" ht="11.1" customHeight="1" x14ac:dyDescent="0.25">
      <c r="A793" s="59"/>
      <c r="B793" s="227"/>
      <c r="C793" s="228"/>
      <c r="D793" s="56" t="s">
        <v>42</v>
      </c>
      <c r="E793" s="60">
        <v>60</v>
      </c>
      <c r="F793" s="60">
        <v>30</v>
      </c>
      <c r="G793" s="60">
        <v>60</v>
      </c>
      <c r="H793" s="60">
        <v>40</v>
      </c>
      <c r="I793" s="60">
        <v>80</v>
      </c>
      <c r="J793" s="60">
        <v>50</v>
      </c>
      <c r="K793" s="60">
        <v>40</v>
      </c>
      <c r="L793" s="60">
        <v>50</v>
      </c>
      <c r="M793" s="60">
        <v>30</v>
      </c>
      <c r="N793" s="60">
        <v>80</v>
      </c>
      <c r="O793" s="60">
        <v>100</v>
      </c>
      <c r="P793" s="60"/>
      <c r="Q793" s="15"/>
      <c r="R793" s="60">
        <f>AVERAGE(E793:P793)</f>
        <v>56.363636363636367</v>
      </c>
      <c r="S793" s="61" t="s">
        <v>43</v>
      </c>
    </row>
    <row r="794" spans="1:19" ht="11.1" customHeight="1" x14ac:dyDescent="0.25">
      <c r="A794" s="59"/>
      <c r="B794" s="229"/>
      <c r="C794" s="230"/>
      <c r="D794" s="56" t="s">
        <v>44</v>
      </c>
      <c r="E794" s="62" t="s">
        <v>16</v>
      </c>
      <c r="F794" s="62" t="s">
        <v>83</v>
      </c>
      <c r="G794" s="62" t="s">
        <v>83</v>
      </c>
      <c r="H794" s="62" t="s">
        <v>16</v>
      </c>
      <c r="I794" s="62" t="s">
        <v>149</v>
      </c>
      <c r="J794" s="63" t="s">
        <v>121</v>
      </c>
      <c r="K794" s="63" t="s">
        <v>83</v>
      </c>
      <c r="L794" s="63" t="s">
        <v>16</v>
      </c>
      <c r="M794" s="63" t="s">
        <v>83</v>
      </c>
      <c r="N794" s="63" t="s">
        <v>149</v>
      </c>
      <c r="O794" s="63" t="s">
        <v>194</v>
      </c>
      <c r="P794" s="63" t="s">
        <v>45</v>
      </c>
      <c r="Q794" s="64"/>
      <c r="R794" s="60">
        <f>AVERAGE(E793:J793)</f>
        <v>53.333333333333336</v>
      </c>
      <c r="S794" s="61" t="s">
        <v>46</v>
      </c>
    </row>
    <row r="795" spans="1:19" ht="11.1" customHeight="1" x14ac:dyDescent="0.25">
      <c r="A795" s="59"/>
      <c r="B795" s="15"/>
      <c r="C795" s="15"/>
      <c r="D795" s="15"/>
      <c r="E795" s="15"/>
      <c r="F795" s="15"/>
      <c r="G795" s="161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 ht="11.1" customHeight="1" x14ac:dyDescent="0.25">
      <c r="A796" s="55"/>
      <c r="B796" s="225" t="s">
        <v>128</v>
      </c>
      <c r="C796" s="226"/>
      <c r="D796" s="56" t="s">
        <v>28</v>
      </c>
      <c r="E796" s="57" t="s">
        <v>124</v>
      </c>
      <c r="F796" s="57" t="s">
        <v>125</v>
      </c>
      <c r="G796" s="57" t="s">
        <v>126</v>
      </c>
      <c r="H796" s="57" t="s">
        <v>127</v>
      </c>
      <c r="I796" s="57" t="s">
        <v>129</v>
      </c>
      <c r="J796" s="57" t="s">
        <v>130</v>
      </c>
      <c r="K796" s="57" t="s">
        <v>131</v>
      </c>
      <c r="L796" s="57" t="s">
        <v>132</v>
      </c>
      <c r="M796" s="57" t="s">
        <v>133</v>
      </c>
      <c r="N796" s="57" t="s">
        <v>134</v>
      </c>
      <c r="O796" s="57" t="s">
        <v>135</v>
      </c>
      <c r="P796" s="57" t="s">
        <v>136</v>
      </c>
      <c r="Q796" s="15"/>
      <c r="R796" s="57" t="s">
        <v>41</v>
      </c>
      <c r="S796" s="58"/>
    </row>
    <row r="797" spans="1:19" ht="11.1" customHeight="1" x14ac:dyDescent="0.25">
      <c r="A797" s="59"/>
      <c r="B797" s="227"/>
      <c r="C797" s="228"/>
      <c r="D797" s="56" t="s">
        <v>42</v>
      </c>
      <c r="E797" s="60">
        <v>60</v>
      </c>
      <c r="F797" s="62">
        <v>80</v>
      </c>
      <c r="G797" s="60">
        <v>80</v>
      </c>
      <c r="H797" s="60">
        <v>30</v>
      </c>
      <c r="I797" s="60">
        <v>70</v>
      </c>
      <c r="J797" s="60">
        <v>80</v>
      </c>
      <c r="K797" s="60">
        <v>50</v>
      </c>
      <c r="L797" s="60">
        <v>45</v>
      </c>
      <c r="M797" s="60">
        <v>40</v>
      </c>
      <c r="N797" s="60">
        <v>50</v>
      </c>
      <c r="O797" s="60">
        <v>45</v>
      </c>
      <c r="P797" s="60">
        <v>50</v>
      </c>
      <c r="Q797" s="15"/>
      <c r="R797" s="60">
        <f>AVERAGE(E797:P797)</f>
        <v>56.666666666666664</v>
      </c>
      <c r="S797" s="61" t="s">
        <v>43</v>
      </c>
    </row>
    <row r="798" spans="1:19" ht="11.1" customHeight="1" x14ac:dyDescent="0.25">
      <c r="A798" s="59"/>
      <c r="B798" s="229"/>
      <c r="C798" s="230"/>
      <c r="D798" s="56" t="s">
        <v>44</v>
      </c>
      <c r="E798" s="62" t="s">
        <v>121</v>
      </c>
      <c r="F798" s="62" t="s">
        <v>121</v>
      </c>
      <c r="G798" s="62" t="s">
        <v>83</v>
      </c>
      <c r="H798" s="62" t="s">
        <v>83</v>
      </c>
      <c r="I798" s="63" t="s">
        <v>83</v>
      </c>
      <c r="J798" s="63" t="s">
        <v>270</v>
      </c>
      <c r="K798" s="62" t="s">
        <v>121</v>
      </c>
      <c r="L798" s="62" t="s">
        <v>121</v>
      </c>
      <c r="M798" s="62" t="s">
        <v>144</v>
      </c>
      <c r="N798" s="63" t="s">
        <v>144</v>
      </c>
      <c r="O798" s="63" t="s">
        <v>83</v>
      </c>
      <c r="P798" s="63" t="s">
        <v>83</v>
      </c>
      <c r="Q798" s="64"/>
      <c r="R798" s="60">
        <f>AVERAGE(E797:J797)</f>
        <v>66.666666666666671</v>
      </c>
      <c r="S798" s="61" t="s">
        <v>46</v>
      </c>
    </row>
    <row r="799" spans="1:19" ht="11.1" customHeight="1" x14ac:dyDescent="0.25">
      <c r="A799" s="59"/>
      <c r="B799" s="15"/>
      <c r="C799" s="15"/>
      <c r="D799" s="15"/>
      <c r="E799" s="15"/>
      <c r="F799" s="15"/>
      <c r="G799" s="161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 ht="11.1" customHeight="1" x14ac:dyDescent="0.25">
      <c r="A800" s="55"/>
      <c r="B800" s="225" t="s">
        <v>295</v>
      </c>
      <c r="C800" s="226"/>
      <c r="D800" s="56" t="s">
        <v>28</v>
      </c>
      <c r="E800" s="57" t="s">
        <v>296</v>
      </c>
      <c r="F800" s="57" t="s">
        <v>297</v>
      </c>
      <c r="G800" s="57" t="s">
        <v>298</v>
      </c>
      <c r="H800" s="57" t="s">
        <v>299</v>
      </c>
      <c r="I800" s="57" t="s">
        <v>300</v>
      </c>
      <c r="J800" s="57" t="s">
        <v>301</v>
      </c>
      <c r="K800" s="57" t="s">
        <v>302</v>
      </c>
      <c r="L800" s="57" t="s">
        <v>303</v>
      </c>
      <c r="M800" s="57" t="s">
        <v>304</v>
      </c>
      <c r="N800" s="57" t="s">
        <v>305</v>
      </c>
      <c r="O800" s="57" t="s">
        <v>306</v>
      </c>
      <c r="P800" s="57" t="s">
        <v>307</v>
      </c>
      <c r="Q800" s="15"/>
      <c r="R800" s="57" t="s">
        <v>41</v>
      </c>
      <c r="S800" s="58"/>
    </row>
    <row r="801" spans="1:19" ht="11.1" customHeight="1" x14ac:dyDescent="0.25">
      <c r="A801" s="59"/>
      <c r="B801" s="227"/>
      <c r="C801" s="228"/>
      <c r="D801" s="56" t="s">
        <v>42</v>
      </c>
      <c r="E801" s="60">
        <v>80</v>
      </c>
      <c r="F801" s="60">
        <v>115</v>
      </c>
      <c r="G801" s="60">
        <v>50</v>
      </c>
      <c r="H801" s="60">
        <v>125</v>
      </c>
      <c r="I801" s="60">
        <v>150</v>
      </c>
      <c r="J801" s="60">
        <v>180</v>
      </c>
      <c r="K801" s="60">
        <v>50</v>
      </c>
      <c r="L801" s="60">
        <v>55</v>
      </c>
      <c r="M801" s="60">
        <v>75</v>
      </c>
      <c r="N801" s="60">
        <v>80</v>
      </c>
      <c r="O801" s="60">
        <v>140</v>
      </c>
      <c r="P801" s="60">
        <v>170</v>
      </c>
      <c r="Q801" s="15"/>
      <c r="R801" s="60">
        <f>AVERAGE(E801:P801)</f>
        <v>105.83333333333333</v>
      </c>
      <c r="S801" s="61" t="s">
        <v>43</v>
      </c>
    </row>
    <row r="802" spans="1:19" ht="11.1" customHeight="1" x14ac:dyDescent="0.25">
      <c r="A802" s="59"/>
      <c r="B802" s="229"/>
      <c r="C802" s="230"/>
      <c r="D802" s="56" t="s">
        <v>44</v>
      </c>
      <c r="E802" s="62" t="s">
        <v>121</v>
      </c>
      <c r="F802" s="62" t="s">
        <v>121</v>
      </c>
      <c r="G802" s="62" t="s">
        <v>121</v>
      </c>
      <c r="H802" s="62" t="s">
        <v>121</v>
      </c>
      <c r="I802" s="62" t="s">
        <v>121</v>
      </c>
      <c r="J802" s="63" t="s">
        <v>121</v>
      </c>
      <c r="K802" s="62" t="s">
        <v>121</v>
      </c>
      <c r="L802" s="62" t="s">
        <v>83</v>
      </c>
      <c r="M802" s="62" t="s">
        <v>83</v>
      </c>
      <c r="N802" s="62" t="s">
        <v>83</v>
      </c>
      <c r="O802" s="62" t="s">
        <v>83</v>
      </c>
      <c r="P802" s="62" t="s">
        <v>121</v>
      </c>
      <c r="Q802" s="64"/>
      <c r="R802" s="60">
        <f>AVERAGE(E801:J801)</f>
        <v>116.66666666666667</v>
      </c>
      <c r="S802" s="61" t="s">
        <v>46</v>
      </c>
    </row>
    <row r="803" spans="1:19" s="179" customFormat="1" ht="11.1" customHeight="1" x14ac:dyDescent="0.25">
      <c r="A803" s="59"/>
      <c r="B803" s="15"/>
      <c r="C803" s="15"/>
      <c r="D803" s="15"/>
      <c r="E803" s="15"/>
      <c r="F803" s="15"/>
      <c r="G803" s="161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 s="179" customFormat="1" ht="11.1" customHeight="1" x14ac:dyDescent="0.25">
      <c r="A804" s="59"/>
      <c r="B804" s="231" t="s">
        <v>408</v>
      </c>
      <c r="C804" s="231"/>
      <c r="D804" s="56" t="s">
        <v>28</v>
      </c>
      <c r="E804" s="57" t="s">
        <v>411</v>
      </c>
      <c r="F804" s="57" t="s">
        <v>412</v>
      </c>
      <c r="G804" s="57" t="s">
        <v>413</v>
      </c>
      <c r="H804" s="57" t="s">
        <v>414</v>
      </c>
      <c r="I804" s="57" t="s">
        <v>415</v>
      </c>
      <c r="J804" s="57" t="s">
        <v>416</v>
      </c>
      <c r="K804" s="57" t="s">
        <v>417</v>
      </c>
      <c r="L804" s="57" t="s">
        <v>418</v>
      </c>
      <c r="M804" s="57" t="s">
        <v>419</v>
      </c>
      <c r="N804" s="57" t="s">
        <v>420</v>
      </c>
      <c r="O804" s="57" t="s">
        <v>421</v>
      </c>
      <c r="P804" s="57" t="s">
        <v>422</v>
      </c>
      <c r="Q804" s="15"/>
      <c r="R804" s="150" t="s">
        <v>41</v>
      </c>
      <c r="S804" s="58"/>
    </row>
    <row r="805" spans="1:19" s="179" customFormat="1" ht="11.1" customHeight="1" x14ac:dyDescent="0.25">
      <c r="A805" s="59"/>
      <c r="B805" s="231"/>
      <c r="C805" s="231"/>
      <c r="D805" s="56" t="s">
        <v>42</v>
      </c>
      <c r="E805" s="60">
        <v>70</v>
      </c>
      <c r="F805" s="60">
        <v>60</v>
      </c>
      <c r="G805" s="60">
        <v>120</v>
      </c>
      <c r="H805" s="60">
        <v>75</v>
      </c>
      <c r="I805" s="60">
        <v>125</v>
      </c>
      <c r="J805" s="60">
        <v>140</v>
      </c>
      <c r="K805" s="60">
        <v>150</v>
      </c>
      <c r="L805" s="60">
        <v>60</v>
      </c>
      <c r="M805" s="60">
        <v>70</v>
      </c>
      <c r="N805" s="60">
        <v>60</v>
      </c>
      <c r="O805" s="60">
        <v>50</v>
      </c>
      <c r="P805" s="60">
        <v>50</v>
      </c>
      <c r="Q805" s="15"/>
      <c r="R805" s="60">
        <f>AVERAGE(E805:P805)</f>
        <v>85.833333333333329</v>
      </c>
      <c r="S805" s="61" t="s">
        <v>43</v>
      </c>
    </row>
    <row r="806" spans="1:19" s="179" customFormat="1" ht="11.1" customHeight="1" x14ac:dyDescent="0.25">
      <c r="A806" s="59"/>
      <c r="B806" s="231"/>
      <c r="C806" s="231"/>
      <c r="D806" s="56" t="s">
        <v>44</v>
      </c>
      <c r="E806" s="62" t="s">
        <v>121</v>
      </c>
      <c r="F806" s="62" t="s">
        <v>121</v>
      </c>
      <c r="G806" s="62" t="s">
        <v>121</v>
      </c>
      <c r="H806" s="62" t="s">
        <v>121</v>
      </c>
      <c r="I806" s="62" t="s">
        <v>121</v>
      </c>
      <c r="J806" s="63" t="s">
        <v>121</v>
      </c>
      <c r="K806" s="62" t="s">
        <v>121</v>
      </c>
      <c r="L806" s="62" t="s">
        <v>121</v>
      </c>
      <c r="M806" s="62" t="s">
        <v>121</v>
      </c>
      <c r="N806" s="62" t="s">
        <v>121</v>
      </c>
      <c r="O806" s="62" t="s">
        <v>121</v>
      </c>
      <c r="P806" s="62" t="s">
        <v>83</v>
      </c>
      <c r="Q806" s="64"/>
      <c r="R806" s="60">
        <f>AVERAGE(E805:J805)</f>
        <v>98.333333333333329</v>
      </c>
      <c r="S806" s="61" t="s">
        <v>46</v>
      </c>
    </row>
    <row r="807" spans="1:19" s="185" customFormat="1" ht="11.1" customHeight="1" x14ac:dyDescent="0.25">
      <c r="A807" s="59"/>
      <c r="B807" s="184"/>
      <c r="C807" s="184"/>
      <c r="D807" s="59"/>
      <c r="E807" s="82"/>
      <c r="F807" s="82"/>
      <c r="G807" s="82"/>
      <c r="H807" s="82"/>
      <c r="I807" s="82"/>
      <c r="J807" s="83"/>
      <c r="K807" s="82"/>
      <c r="L807" s="82"/>
      <c r="M807" s="82"/>
      <c r="N807" s="82"/>
      <c r="O807" s="82"/>
      <c r="P807" s="82"/>
      <c r="Q807" s="81"/>
      <c r="R807" s="65"/>
      <c r="S807" s="85"/>
    </row>
    <row r="808" spans="1:19" s="183" customFormat="1" ht="11.1" customHeight="1" x14ac:dyDescent="0.25">
      <c r="A808" s="59"/>
      <c r="B808" s="231" t="s">
        <v>446</v>
      </c>
      <c r="C808" s="231"/>
      <c r="D808" s="56" t="s">
        <v>28</v>
      </c>
      <c r="E808" s="57" t="s">
        <v>434</v>
      </c>
      <c r="F808" s="57" t="s">
        <v>435</v>
      </c>
      <c r="G808" s="57" t="s">
        <v>436</v>
      </c>
      <c r="H808" s="57" t="s">
        <v>437</v>
      </c>
      <c r="I808" s="57" t="s">
        <v>438</v>
      </c>
      <c r="J808" s="57" t="s">
        <v>439</v>
      </c>
      <c r="K808" s="57" t="s">
        <v>440</v>
      </c>
      <c r="L808" s="57" t="s">
        <v>441</v>
      </c>
      <c r="M808" s="57" t="s">
        <v>442</v>
      </c>
      <c r="N808" s="57" t="s">
        <v>443</v>
      </c>
      <c r="O808" s="57" t="s">
        <v>444</v>
      </c>
      <c r="P808" s="57" t="s">
        <v>445</v>
      </c>
      <c r="Q808" s="15"/>
      <c r="R808" s="150" t="s">
        <v>41</v>
      </c>
      <c r="S808" s="58"/>
    </row>
    <row r="809" spans="1:19" s="183" customFormat="1" ht="11.1" customHeight="1" x14ac:dyDescent="0.25">
      <c r="A809" s="59"/>
      <c r="B809" s="231"/>
      <c r="C809" s="231"/>
      <c r="D809" s="56" t="s">
        <v>42</v>
      </c>
      <c r="E809" s="60"/>
      <c r="F809" s="60">
        <v>60</v>
      </c>
      <c r="G809" s="60">
        <v>90</v>
      </c>
      <c r="H809" s="60">
        <v>70</v>
      </c>
      <c r="I809" s="60">
        <v>50</v>
      </c>
      <c r="J809" s="60">
        <v>35</v>
      </c>
      <c r="K809" s="60">
        <v>45</v>
      </c>
      <c r="L809" s="60">
        <v>70</v>
      </c>
      <c r="M809" s="60">
        <v>50</v>
      </c>
      <c r="N809" s="60">
        <v>50</v>
      </c>
      <c r="O809" s="60">
        <v>30</v>
      </c>
      <c r="P809" s="60">
        <v>50</v>
      </c>
      <c r="Q809" s="15"/>
      <c r="R809" s="60">
        <f>AVERAGE(E809:P809)</f>
        <v>54.545454545454547</v>
      </c>
      <c r="S809" s="61" t="s">
        <v>43</v>
      </c>
    </row>
    <row r="810" spans="1:19" s="183" customFormat="1" ht="11.1" customHeight="1" x14ac:dyDescent="0.25">
      <c r="A810" s="59"/>
      <c r="B810" s="231"/>
      <c r="C810" s="231"/>
      <c r="D810" s="56" t="s">
        <v>44</v>
      </c>
      <c r="E810" s="62" t="s">
        <v>45</v>
      </c>
      <c r="F810" s="62" t="s">
        <v>148</v>
      </c>
      <c r="G810" s="62" t="s">
        <v>121</v>
      </c>
      <c r="H810" s="62" t="s">
        <v>83</v>
      </c>
      <c r="I810" s="62" t="s">
        <v>83</v>
      </c>
      <c r="J810" s="63" t="s">
        <v>83</v>
      </c>
      <c r="K810" s="62" t="s">
        <v>83</v>
      </c>
      <c r="L810" s="62" t="s">
        <v>83</v>
      </c>
      <c r="M810" s="62" t="s">
        <v>83</v>
      </c>
      <c r="N810" s="62" t="s">
        <v>83</v>
      </c>
      <c r="O810" s="62" t="s">
        <v>83</v>
      </c>
      <c r="P810" s="62" t="s">
        <v>121</v>
      </c>
      <c r="Q810" s="64"/>
      <c r="R810" s="60">
        <f>AVERAGE(E809:J809)</f>
        <v>61</v>
      </c>
      <c r="S810" s="61" t="s">
        <v>46</v>
      </c>
    </row>
    <row r="811" spans="1:19" s="185" customFormat="1" ht="11.1" customHeight="1" x14ac:dyDescent="0.25">
      <c r="A811" s="59"/>
      <c r="B811" s="189"/>
      <c r="C811" s="189"/>
      <c r="D811" s="59"/>
      <c r="E811" s="82"/>
      <c r="F811" s="82"/>
      <c r="G811" s="82"/>
      <c r="H811" s="82"/>
      <c r="I811" s="82"/>
      <c r="J811" s="83"/>
      <c r="K811" s="82"/>
      <c r="L811" s="82"/>
      <c r="M811" s="82"/>
      <c r="N811" s="82"/>
      <c r="O811" s="82"/>
      <c r="P811" s="82"/>
      <c r="Q811" s="81"/>
      <c r="R811" s="65"/>
      <c r="S811" s="85"/>
    </row>
    <row r="812" spans="1:19" s="188" customFormat="1" ht="11.1" customHeight="1" x14ac:dyDescent="0.25">
      <c r="A812" s="59"/>
      <c r="B812" s="231" t="s">
        <v>465</v>
      </c>
      <c r="C812" s="231"/>
      <c r="D812" s="56" t="s">
        <v>28</v>
      </c>
      <c r="E812" s="57" t="s">
        <v>466</v>
      </c>
      <c r="F812" s="57" t="s">
        <v>467</v>
      </c>
      <c r="G812" s="57" t="s">
        <v>468</v>
      </c>
      <c r="H812" s="57" t="s">
        <v>469</v>
      </c>
      <c r="I812" s="57" t="s">
        <v>470</v>
      </c>
      <c r="J812" s="57" t="s">
        <v>471</v>
      </c>
      <c r="K812" s="57" t="s">
        <v>472</v>
      </c>
      <c r="L812" s="57" t="s">
        <v>473</v>
      </c>
      <c r="M812" s="57" t="s">
        <v>474</v>
      </c>
      <c r="N812" s="57" t="s">
        <v>475</v>
      </c>
      <c r="O812" s="57" t="s">
        <v>476</v>
      </c>
      <c r="P812" s="57" t="s">
        <v>477</v>
      </c>
      <c r="Q812" s="15"/>
      <c r="R812" s="150" t="s">
        <v>41</v>
      </c>
      <c r="S812" s="58"/>
    </row>
    <row r="813" spans="1:19" s="188" customFormat="1" ht="11.1" customHeight="1" x14ac:dyDescent="0.25">
      <c r="A813" s="59"/>
      <c r="B813" s="231"/>
      <c r="C813" s="231"/>
      <c r="D813" s="56" t="s">
        <v>42</v>
      </c>
      <c r="E813" s="60">
        <v>50</v>
      </c>
      <c r="F813" s="60">
        <v>50</v>
      </c>
      <c r="G813" s="60">
        <v>40</v>
      </c>
      <c r="H813" s="60">
        <v>50</v>
      </c>
      <c r="I813" s="60">
        <v>70</v>
      </c>
      <c r="J813" s="60">
        <v>90</v>
      </c>
      <c r="K813" s="60">
        <v>80</v>
      </c>
      <c r="L813" s="60">
        <v>80</v>
      </c>
      <c r="M813" s="60">
        <v>70</v>
      </c>
      <c r="N813" s="60">
        <v>40</v>
      </c>
      <c r="O813" s="60">
        <v>70</v>
      </c>
      <c r="P813" s="60">
        <v>80</v>
      </c>
      <c r="Q813" s="15"/>
      <c r="R813" s="60">
        <f>AVERAGE(E813:P813)</f>
        <v>64.166666666666671</v>
      </c>
      <c r="S813" s="61" t="s">
        <v>43</v>
      </c>
    </row>
    <row r="814" spans="1:19" s="188" customFormat="1" ht="11.1" customHeight="1" x14ac:dyDescent="0.25">
      <c r="A814" s="59"/>
      <c r="B814" s="231"/>
      <c r="C814" s="231"/>
      <c r="D814" s="56" t="s">
        <v>44</v>
      </c>
      <c r="E814" s="62" t="s">
        <v>177</v>
      </c>
      <c r="F814" s="62" t="s">
        <v>149</v>
      </c>
      <c r="G814" s="62" t="s">
        <v>293</v>
      </c>
      <c r="H814" s="62" t="s">
        <v>83</v>
      </c>
      <c r="I814" s="62" t="s">
        <v>83</v>
      </c>
      <c r="J814" s="63" t="s">
        <v>83</v>
      </c>
      <c r="K814" s="62" t="s">
        <v>479</v>
      </c>
      <c r="L814" s="62" t="s">
        <v>83</v>
      </c>
      <c r="M814" s="62" t="s">
        <v>83</v>
      </c>
      <c r="N814" s="62" t="s">
        <v>83</v>
      </c>
      <c r="O814" s="62" t="s">
        <v>83</v>
      </c>
      <c r="P814" s="62" t="s">
        <v>83</v>
      </c>
      <c r="Q814" s="64"/>
      <c r="R814" s="60">
        <f>AVERAGE(E813:J813)</f>
        <v>58.333333333333336</v>
      </c>
      <c r="S814" s="61" t="s">
        <v>46</v>
      </c>
    </row>
    <row r="815" spans="1:19" s="185" customFormat="1" ht="11.1" customHeight="1" x14ac:dyDescent="0.25">
      <c r="A815" s="59"/>
      <c r="B815" s="184"/>
      <c r="C815" s="184"/>
      <c r="D815" s="59"/>
      <c r="E815" s="82"/>
      <c r="F815" s="82"/>
      <c r="G815" s="82"/>
      <c r="H815" s="82"/>
      <c r="I815" s="82"/>
      <c r="J815" s="83"/>
      <c r="K815" s="82"/>
      <c r="L815" s="82"/>
      <c r="M815" s="82"/>
      <c r="N815" s="82"/>
      <c r="O815" s="82"/>
      <c r="P815" s="82"/>
      <c r="Q815" s="81"/>
      <c r="R815" s="65"/>
      <c r="S815" s="85"/>
    </row>
    <row r="817" spans="1:19" ht="20.100000000000001" customHeight="1" x14ac:dyDescent="0.25">
      <c r="A817" s="198" t="s">
        <v>141</v>
      </c>
      <c r="B817" s="198"/>
      <c r="C817" s="198"/>
      <c r="D817" s="198"/>
    </row>
    <row r="818" spans="1:19" ht="15" customHeight="1" x14ac:dyDescent="0.25">
      <c r="A818" s="215" t="s">
        <v>351</v>
      </c>
      <c r="B818" s="215"/>
      <c r="C818" s="215"/>
      <c r="D818" s="14" t="s">
        <v>26</v>
      </c>
    </row>
    <row r="820" spans="1:19" ht="11.1" customHeight="1" x14ac:dyDescent="0.25">
      <c r="A820" s="55"/>
      <c r="B820" s="225" t="s">
        <v>117</v>
      </c>
      <c r="C820" s="226"/>
      <c r="D820" s="56" t="s">
        <v>28</v>
      </c>
      <c r="E820" s="57" t="s">
        <v>47</v>
      </c>
      <c r="F820" s="57" t="s">
        <v>48</v>
      </c>
      <c r="G820" s="57" t="s">
        <v>49</v>
      </c>
      <c r="H820" s="57" t="s">
        <v>50</v>
      </c>
      <c r="I820" s="57" t="s">
        <v>51</v>
      </c>
      <c r="J820" s="57" t="s">
        <v>52</v>
      </c>
      <c r="K820" s="57" t="s">
        <v>53</v>
      </c>
      <c r="L820" s="57" t="s">
        <v>54</v>
      </c>
      <c r="M820" s="57" t="s">
        <v>55</v>
      </c>
      <c r="N820" s="57" t="s">
        <v>56</v>
      </c>
      <c r="O820" s="57" t="s">
        <v>57</v>
      </c>
      <c r="P820" s="57" t="s">
        <v>58</v>
      </c>
      <c r="Q820" s="15"/>
      <c r="R820" s="57" t="s">
        <v>41</v>
      </c>
      <c r="S820" s="58"/>
    </row>
    <row r="821" spans="1:19" ht="11.1" customHeight="1" x14ac:dyDescent="0.25">
      <c r="A821" s="59"/>
      <c r="B821" s="227"/>
      <c r="C821" s="228"/>
      <c r="D821" s="56" t="s">
        <v>42</v>
      </c>
      <c r="E821" s="60">
        <v>95</v>
      </c>
      <c r="F821" s="60">
        <v>45</v>
      </c>
      <c r="G821" s="60">
        <v>50</v>
      </c>
      <c r="H821" s="60">
        <v>50</v>
      </c>
      <c r="I821" s="60">
        <v>150</v>
      </c>
      <c r="J821" s="60">
        <v>140</v>
      </c>
      <c r="K821" s="60">
        <v>160</v>
      </c>
      <c r="L821" s="60">
        <v>110</v>
      </c>
      <c r="M821" s="60">
        <v>180</v>
      </c>
      <c r="N821" s="60">
        <v>60</v>
      </c>
      <c r="O821" s="60">
        <v>10</v>
      </c>
      <c r="P821" s="60">
        <v>45</v>
      </c>
      <c r="Q821" s="15"/>
      <c r="R821" s="60">
        <f>AVERAGE(E821:P821)</f>
        <v>91.25</v>
      </c>
      <c r="S821" s="61" t="s">
        <v>43</v>
      </c>
    </row>
    <row r="822" spans="1:19" ht="11.1" customHeight="1" x14ac:dyDescent="0.25">
      <c r="A822" s="59"/>
      <c r="B822" s="229"/>
      <c r="C822" s="230"/>
      <c r="D822" s="56" t="s">
        <v>44</v>
      </c>
      <c r="E822" s="62"/>
      <c r="F822" s="62"/>
      <c r="G822" s="62"/>
      <c r="H822" s="62"/>
      <c r="I822" s="62"/>
      <c r="J822" s="63"/>
      <c r="K822" s="63"/>
      <c r="L822" s="63"/>
      <c r="M822" s="63"/>
      <c r="N822" s="63"/>
      <c r="O822" s="63" t="s">
        <v>143</v>
      </c>
      <c r="P822" s="63"/>
      <c r="Q822" s="64"/>
      <c r="R822" s="60">
        <f>AVERAGE(E821:J821)</f>
        <v>88.333333333333329</v>
      </c>
      <c r="S822" s="61" t="s">
        <v>46</v>
      </c>
    </row>
    <row r="823" spans="1:19" ht="11.1" customHeight="1" x14ac:dyDescent="0.25">
      <c r="A823" s="59"/>
      <c r="B823" s="52"/>
      <c r="C823" s="15"/>
      <c r="D823" s="66"/>
      <c r="E823" s="66"/>
      <c r="F823" s="66"/>
      <c r="G823" s="61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54"/>
    </row>
    <row r="824" spans="1:19" ht="11.1" customHeight="1" x14ac:dyDescent="0.25">
      <c r="A824" s="55"/>
      <c r="B824" s="225" t="s">
        <v>118</v>
      </c>
      <c r="C824" s="226"/>
      <c r="D824" s="56" t="s">
        <v>28</v>
      </c>
      <c r="E824" s="57" t="s">
        <v>60</v>
      </c>
      <c r="F824" s="57" t="s">
        <v>61</v>
      </c>
      <c r="G824" s="57" t="s">
        <v>62</v>
      </c>
      <c r="H824" s="57" t="s">
        <v>63</v>
      </c>
      <c r="I824" s="57" t="s">
        <v>64</v>
      </c>
      <c r="J824" s="57" t="s">
        <v>65</v>
      </c>
      <c r="K824" s="57" t="s">
        <v>66</v>
      </c>
      <c r="L824" s="57" t="s">
        <v>67</v>
      </c>
      <c r="M824" s="57" t="s">
        <v>68</v>
      </c>
      <c r="N824" s="57" t="s">
        <v>56</v>
      </c>
      <c r="O824" s="57" t="s">
        <v>69</v>
      </c>
      <c r="P824" s="57" t="s">
        <v>70</v>
      </c>
      <c r="Q824" s="15"/>
      <c r="R824" s="57" t="s">
        <v>41</v>
      </c>
      <c r="S824" s="58"/>
    </row>
    <row r="825" spans="1:19" ht="11.1" customHeight="1" x14ac:dyDescent="0.25">
      <c r="A825" s="59"/>
      <c r="B825" s="227"/>
      <c r="C825" s="228"/>
      <c r="D825" s="56" t="s">
        <v>42</v>
      </c>
      <c r="E825" s="60"/>
      <c r="F825" s="60">
        <v>200</v>
      </c>
      <c r="G825" s="60">
        <v>90</v>
      </c>
      <c r="H825" s="60"/>
      <c r="I825" s="60">
        <v>85</v>
      </c>
      <c r="J825" s="60">
        <v>10</v>
      </c>
      <c r="K825" s="60">
        <v>70</v>
      </c>
      <c r="L825" s="60"/>
      <c r="M825" s="60"/>
      <c r="N825" s="60">
        <v>140</v>
      </c>
      <c r="O825" s="60"/>
      <c r="P825" s="60"/>
      <c r="Q825" s="15"/>
      <c r="R825" s="60">
        <f>AVERAGE(E825:P825)</f>
        <v>99.166666666666671</v>
      </c>
      <c r="S825" s="61" t="s">
        <v>43</v>
      </c>
    </row>
    <row r="826" spans="1:19" ht="11.1" customHeight="1" x14ac:dyDescent="0.25">
      <c r="A826" s="59"/>
      <c r="B826" s="229"/>
      <c r="C826" s="230"/>
      <c r="D826" s="56" t="s">
        <v>44</v>
      </c>
      <c r="E826" s="62" t="s">
        <v>45</v>
      </c>
      <c r="F826" s="62"/>
      <c r="G826" s="62"/>
      <c r="H826" s="62"/>
      <c r="I826" s="62" t="s">
        <v>143</v>
      </c>
      <c r="J826" s="63" t="s">
        <v>143</v>
      </c>
      <c r="K826" s="63" t="s">
        <v>143</v>
      </c>
      <c r="L826" s="63" t="s">
        <v>143</v>
      </c>
      <c r="M826" s="63" t="s">
        <v>143</v>
      </c>
      <c r="N826" s="63" t="s">
        <v>143</v>
      </c>
      <c r="O826" s="63" t="s">
        <v>143</v>
      </c>
      <c r="P826" s="63" t="s">
        <v>45</v>
      </c>
      <c r="Q826" s="64"/>
      <c r="R826" s="60">
        <f>AVERAGE(E825:J825)</f>
        <v>96.25</v>
      </c>
      <c r="S826" s="61" t="s">
        <v>46</v>
      </c>
    </row>
    <row r="827" spans="1:19" ht="11.1" customHeight="1" x14ac:dyDescent="0.25">
      <c r="A827" s="59"/>
      <c r="B827" s="55"/>
      <c r="C827" s="59"/>
      <c r="D827" s="59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59"/>
      <c r="R827" s="59"/>
      <c r="S827" s="59"/>
    </row>
    <row r="828" spans="1:19" ht="11.1" customHeight="1" x14ac:dyDescent="0.25">
      <c r="A828" s="55"/>
      <c r="B828" s="225" t="s">
        <v>119</v>
      </c>
      <c r="C828" s="226"/>
      <c r="D828" s="56" t="s">
        <v>28</v>
      </c>
      <c r="E828" s="57" t="s">
        <v>71</v>
      </c>
      <c r="F828" s="57" t="s">
        <v>72</v>
      </c>
      <c r="G828" s="57" t="s">
        <v>73</v>
      </c>
      <c r="H828" s="57" t="s">
        <v>74</v>
      </c>
      <c r="I828" s="57" t="s">
        <v>75</v>
      </c>
      <c r="J828" s="57" t="s">
        <v>76</v>
      </c>
      <c r="K828" s="57" t="s">
        <v>77</v>
      </c>
      <c r="L828" s="57" t="s">
        <v>78</v>
      </c>
      <c r="M828" s="57" t="s">
        <v>79</v>
      </c>
      <c r="N828" s="57" t="s">
        <v>80</v>
      </c>
      <c r="O828" s="57" t="s">
        <v>81</v>
      </c>
      <c r="P828" s="57" t="s">
        <v>82</v>
      </c>
      <c r="Q828" s="15"/>
      <c r="R828" s="57" t="s">
        <v>41</v>
      </c>
      <c r="S828" s="58"/>
    </row>
    <row r="829" spans="1:19" ht="11.1" customHeight="1" x14ac:dyDescent="0.25">
      <c r="A829" s="59"/>
      <c r="B829" s="227"/>
      <c r="C829" s="228"/>
      <c r="D829" s="56" t="s">
        <v>42</v>
      </c>
      <c r="E829" s="60"/>
      <c r="F829" s="60">
        <v>90</v>
      </c>
      <c r="G829" s="60">
        <v>100</v>
      </c>
      <c r="H829" s="60"/>
      <c r="I829" s="60"/>
      <c r="J829" s="60">
        <v>60</v>
      </c>
      <c r="K829" s="60">
        <v>80</v>
      </c>
      <c r="L829" s="60">
        <v>30</v>
      </c>
      <c r="M829" s="60">
        <v>50</v>
      </c>
      <c r="N829" s="60">
        <v>50</v>
      </c>
      <c r="O829" s="60">
        <v>35</v>
      </c>
      <c r="P829" s="60">
        <v>45</v>
      </c>
      <c r="Q829" s="15"/>
      <c r="R829" s="60">
        <f>AVERAGE(E829:P829)</f>
        <v>60</v>
      </c>
      <c r="S829" s="61" t="s">
        <v>43</v>
      </c>
    </row>
    <row r="830" spans="1:19" ht="11.1" customHeight="1" x14ac:dyDescent="0.25">
      <c r="A830" s="59"/>
      <c r="B830" s="229"/>
      <c r="C830" s="230"/>
      <c r="D830" s="56" t="s">
        <v>44</v>
      </c>
      <c r="E830" s="62" t="s">
        <v>45</v>
      </c>
      <c r="F830" s="62"/>
      <c r="G830" s="62"/>
      <c r="H830" s="62" t="s">
        <v>143</v>
      </c>
      <c r="I830" s="62" t="s">
        <v>143</v>
      </c>
      <c r="J830" s="63" t="s">
        <v>143</v>
      </c>
      <c r="K830" s="63" t="s">
        <v>143</v>
      </c>
      <c r="L830" s="63" t="s">
        <v>143</v>
      </c>
      <c r="M830" s="63" t="s">
        <v>143</v>
      </c>
      <c r="N830" s="63" t="s">
        <v>143</v>
      </c>
      <c r="O830" s="63"/>
      <c r="P830" s="63"/>
      <c r="Q830" s="64"/>
      <c r="R830" s="60">
        <f>AVERAGE(E829:J829)</f>
        <v>83.333333333333329</v>
      </c>
      <c r="S830" s="61" t="s">
        <v>46</v>
      </c>
    </row>
    <row r="831" spans="1:19" ht="11.1" customHeight="1" x14ac:dyDescent="0.25">
      <c r="A831" s="59"/>
      <c r="B831" s="55"/>
      <c r="C831" s="59"/>
      <c r="D831" s="59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59"/>
      <c r="R831" s="59"/>
      <c r="S831" s="59"/>
    </row>
    <row r="832" spans="1:19" ht="11.1" customHeight="1" x14ac:dyDescent="0.25">
      <c r="A832" s="55"/>
      <c r="B832" s="225" t="s">
        <v>122</v>
      </c>
      <c r="C832" s="226"/>
      <c r="D832" s="56" t="s">
        <v>28</v>
      </c>
      <c r="E832" s="57" t="s">
        <v>85</v>
      </c>
      <c r="F832" s="57" t="s">
        <v>86</v>
      </c>
      <c r="G832" s="57" t="s">
        <v>87</v>
      </c>
      <c r="H832" s="57" t="s">
        <v>88</v>
      </c>
      <c r="I832" s="57" t="s">
        <v>89</v>
      </c>
      <c r="J832" s="57" t="s">
        <v>90</v>
      </c>
      <c r="K832" s="57" t="s">
        <v>91</v>
      </c>
      <c r="L832" s="57" t="s">
        <v>92</v>
      </c>
      <c r="M832" s="57" t="s">
        <v>93</v>
      </c>
      <c r="N832" s="57" t="s">
        <v>94</v>
      </c>
      <c r="O832" s="57" t="s">
        <v>95</v>
      </c>
      <c r="P832" s="57" t="s">
        <v>96</v>
      </c>
      <c r="Q832" s="15"/>
      <c r="R832" s="57" t="s">
        <v>41</v>
      </c>
      <c r="S832" s="58"/>
    </row>
    <row r="833" spans="1:19" ht="11.1" customHeight="1" x14ac:dyDescent="0.25">
      <c r="A833" s="59"/>
      <c r="B833" s="227"/>
      <c r="C833" s="228"/>
      <c r="D833" s="56" t="s">
        <v>42</v>
      </c>
      <c r="E833" s="60"/>
      <c r="F833" s="60"/>
      <c r="G833" s="60">
        <v>120</v>
      </c>
      <c r="H833" s="60">
        <v>40</v>
      </c>
      <c r="I833" s="60">
        <v>220</v>
      </c>
      <c r="J833" s="60">
        <v>40</v>
      </c>
      <c r="K833" s="60">
        <v>50</v>
      </c>
      <c r="L833" s="60">
        <v>50</v>
      </c>
      <c r="M833" s="60">
        <v>50</v>
      </c>
      <c r="N833" s="60"/>
      <c r="O833" s="60">
        <v>55</v>
      </c>
      <c r="P833" s="60"/>
      <c r="Q833" s="15"/>
      <c r="R833" s="60">
        <f>AVERAGE(E833:P833)</f>
        <v>78.125</v>
      </c>
      <c r="S833" s="61" t="s">
        <v>43</v>
      </c>
    </row>
    <row r="834" spans="1:19" ht="11.1" customHeight="1" x14ac:dyDescent="0.25">
      <c r="A834" s="59"/>
      <c r="B834" s="229"/>
      <c r="C834" s="230"/>
      <c r="D834" s="56" t="s">
        <v>44</v>
      </c>
      <c r="E834" s="62" t="s">
        <v>143</v>
      </c>
      <c r="F834" s="62" t="s">
        <v>45</v>
      </c>
      <c r="G834" s="62" t="s">
        <v>144</v>
      </c>
      <c r="H834" s="62" t="s">
        <v>121</v>
      </c>
      <c r="I834" s="62" t="s">
        <v>145</v>
      </c>
      <c r="J834" s="63" t="s">
        <v>83</v>
      </c>
      <c r="K834" s="63" t="s">
        <v>121</v>
      </c>
      <c r="L834" s="63" t="s">
        <v>121</v>
      </c>
      <c r="M834" s="63" t="s">
        <v>121</v>
      </c>
      <c r="N834" s="63" t="s">
        <v>59</v>
      </c>
      <c r="O834" s="63" t="s">
        <v>146</v>
      </c>
      <c r="P834" s="63" t="s">
        <v>45</v>
      </c>
      <c r="Q834" s="64"/>
      <c r="R834" s="60">
        <f>AVERAGE(E833:J833)</f>
        <v>105</v>
      </c>
      <c r="S834" s="61" t="s">
        <v>46</v>
      </c>
    </row>
    <row r="835" spans="1:19" ht="11.1" customHeight="1" x14ac:dyDescent="0.25">
      <c r="A835" s="59"/>
      <c r="B835" s="15"/>
      <c r="C835" s="15"/>
      <c r="D835" s="15"/>
      <c r="E835" s="15"/>
      <c r="F835" s="15"/>
      <c r="G835" s="161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 ht="11.1" customHeight="1" x14ac:dyDescent="0.25">
      <c r="A836" s="55"/>
      <c r="B836" s="225" t="s">
        <v>128</v>
      </c>
      <c r="C836" s="226"/>
      <c r="D836" s="56" t="s">
        <v>28</v>
      </c>
      <c r="E836" s="57" t="s">
        <v>124</v>
      </c>
      <c r="F836" s="57" t="s">
        <v>125</v>
      </c>
      <c r="G836" s="57" t="s">
        <v>126</v>
      </c>
      <c r="H836" s="57" t="s">
        <v>127</v>
      </c>
      <c r="I836" s="57" t="s">
        <v>129</v>
      </c>
      <c r="J836" s="57" t="s">
        <v>130</v>
      </c>
      <c r="K836" s="57" t="s">
        <v>131</v>
      </c>
      <c r="L836" s="57" t="s">
        <v>132</v>
      </c>
      <c r="M836" s="57" t="s">
        <v>133</v>
      </c>
      <c r="N836" s="57" t="s">
        <v>134</v>
      </c>
      <c r="O836" s="57" t="s">
        <v>135</v>
      </c>
      <c r="P836" s="57" t="s">
        <v>136</v>
      </c>
      <c r="Q836" s="15"/>
      <c r="R836" s="57" t="s">
        <v>41</v>
      </c>
      <c r="S836" s="58"/>
    </row>
    <row r="837" spans="1:19" ht="11.1" customHeight="1" x14ac:dyDescent="0.25">
      <c r="A837" s="59"/>
      <c r="B837" s="227"/>
      <c r="C837" s="228"/>
      <c r="D837" s="56" t="s">
        <v>42</v>
      </c>
      <c r="E837" s="60">
        <v>75</v>
      </c>
      <c r="F837" s="62" t="s">
        <v>16</v>
      </c>
      <c r="G837" s="60" t="s">
        <v>16</v>
      </c>
      <c r="H837" s="60">
        <v>35</v>
      </c>
      <c r="I837" s="60">
        <v>145</v>
      </c>
      <c r="J837" s="60">
        <v>120</v>
      </c>
      <c r="K837" s="60">
        <v>20</v>
      </c>
      <c r="L837" s="60">
        <v>40</v>
      </c>
      <c r="M837" s="60">
        <v>90</v>
      </c>
      <c r="N837" s="60">
        <v>130</v>
      </c>
      <c r="O837" s="60">
        <v>65</v>
      </c>
      <c r="P837" s="60">
        <v>90</v>
      </c>
      <c r="Q837" s="15"/>
      <c r="R837" s="60">
        <f>AVERAGE(E837:P837)</f>
        <v>81</v>
      </c>
      <c r="S837" s="61" t="s">
        <v>43</v>
      </c>
    </row>
    <row r="838" spans="1:19" ht="11.1" customHeight="1" x14ac:dyDescent="0.25">
      <c r="A838" s="59"/>
      <c r="B838" s="229"/>
      <c r="C838" s="230"/>
      <c r="D838" s="56" t="s">
        <v>44</v>
      </c>
      <c r="E838" s="62" t="s">
        <v>121</v>
      </c>
      <c r="F838" s="62" t="s">
        <v>45</v>
      </c>
      <c r="G838" s="62" t="s">
        <v>45</v>
      </c>
      <c r="H838" s="62" t="s">
        <v>83</v>
      </c>
      <c r="I838" s="63" t="s">
        <v>83</v>
      </c>
      <c r="J838" s="63" t="s">
        <v>149</v>
      </c>
      <c r="K838" s="62" t="s">
        <v>148</v>
      </c>
      <c r="L838" s="62" t="s">
        <v>121</v>
      </c>
      <c r="M838" s="62" t="s">
        <v>121</v>
      </c>
      <c r="N838" s="63" t="s">
        <v>83</v>
      </c>
      <c r="O838" s="63" t="s">
        <v>83</v>
      </c>
      <c r="P838" s="63" t="s">
        <v>83</v>
      </c>
      <c r="Q838" s="64"/>
      <c r="R838" s="60">
        <f>AVERAGE(E837:J837)</f>
        <v>93.75</v>
      </c>
      <c r="S838" s="61" t="s">
        <v>46</v>
      </c>
    </row>
    <row r="839" spans="1:19" ht="11.1" customHeight="1" x14ac:dyDescent="0.25">
      <c r="A839" s="59"/>
      <c r="B839" s="15"/>
      <c r="C839" s="15"/>
      <c r="D839" s="15"/>
      <c r="E839" s="15"/>
      <c r="F839" s="15"/>
      <c r="G839" s="161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 ht="11.1" customHeight="1" x14ac:dyDescent="0.25">
      <c r="A840" s="55"/>
      <c r="B840" s="225" t="s">
        <v>295</v>
      </c>
      <c r="C840" s="226"/>
      <c r="D840" s="56" t="s">
        <v>28</v>
      </c>
      <c r="E840" s="57" t="s">
        <v>296</v>
      </c>
      <c r="F840" s="57" t="s">
        <v>297</v>
      </c>
      <c r="G840" s="57" t="s">
        <v>298</v>
      </c>
      <c r="H840" s="57" t="s">
        <v>299</v>
      </c>
      <c r="I840" s="57" t="s">
        <v>300</v>
      </c>
      <c r="J840" s="57" t="s">
        <v>301</v>
      </c>
      <c r="K840" s="57" t="s">
        <v>302</v>
      </c>
      <c r="L840" s="57" t="s">
        <v>303</v>
      </c>
      <c r="M840" s="57" t="s">
        <v>304</v>
      </c>
      <c r="N840" s="57" t="s">
        <v>305</v>
      </c>
      <c r="O840" s="57" t="s">
        <v>306</v>
      </c>
      <c r="P840" s="57" t="s">
        <v>307</v>
      </c>
      <c r="Q840" s="15"/>
      <c r="R840" s="57" t="s">
        <v>41</v>
      </c>
      <c r="S840" s="58"/>
    </row>
    <row r="841" spans="1:19" ht="11.1" customHeight="1" x14ac:dyDescent="0.25">
      <c r="A841" s="59"/>
      <c r="B841" s="227"/>
      <c r="C841" s="228"/>
      <c r="D841" s="56" t="s">
        <v>42</v>
      </c>
      <c r="E841" s="60">
        <v>80</v>
      </c>
      <c r="F841" s="60">
        <v>115</v>
      </c>
      <c r="G841" s="60">
        <v>80</v>
      </c>
      <c r="H841" s="60">
        <v>80</v>
      </c>
      <c r="I841" s="60">
        <v>50</v>
      </c>
      <c r="J841" s="60">
        <v>160</v>
      </c>
      <c r="K841" s="60">
        <v>50</v>
      </c>
      <c r="L841" s="60">
        <v>40</v>
      </c>
      <c r="M841" s="60">
        <v>30</v>
      </c>
      <c r="N841" s="60">
        <v>100</v>
      </c>
      <c r="O841" s="60">
        <v>50</v>
      </c>
      <c r="P841" s="60">
        <v>120</v>
      </c>
      <c r="Q841" s="15"/>
      <c r="R841" s="60">
        <f>AVERAGE(E841:P841)</f>
        <v>79.583333333333329</v>
      </c>
      <c r="S841" s="61" t="s">
        <v>43</v>
      </c>
    </row>
    <row r="842" spans="1:19" ht="11.1" customHeight="1" x14ac:dyDescent="0.25">
      <c r="A842" s="59"/>
      <c r="B842" s="229"/>
      <c r="C842" s="230"/>
      <c r="D842" s="56" t="s">
        <v>44</v>
      </c>
      <c r="E842" s="62" t="s">
        <v>83</v>
      </c>
      <c r="F842" s="62" t="s">
        <v>83</v>
      </c>
      <c r="G842" s="62" t="s">
        <v>121</v>
      </c>
      <c r="H842" s="62" t="s">
        <v>121</v>
      </c>
      <c r="I842" s="62" t="s">
        <v>121</v>
      </c>
      <c r="J842" s="63" t="s">
        <v>121</v>
      </c>
      <c r="K842" s="62" t="s">
        <v>121</v>
      </c>
      <c r="L842" s="62" t="s">
        <v>83</v>
      </c>
      <c r="M842" s="62" t="s">
        <v>83</v>
      </c>
      <c r="N842" s="62" t="s">
        <v>121</v>
      </c>
      <c r="O842" s="62" t="s">
        <v>121</v>
      </c>
      <c r="P842" s="62" t="s">
        <v>121</v>
      </c>
      <c r="Q842" s="64"/>
      <c r="R842" s="60">
        <f>AVERAGE(E841:J841)</f>
        <v>94.166666666666671</v>
      </c>
      <c r="S842" s="61" t="s">
        <v>46</v>
      </c>
    </row>
    <row r="843" spans="1:19" s="179" customFormat="1" ht="11.1" customHeight="1" x14ac:dyDescent="0.25">
      <c r="A843" s="59"/>
      <c r="B843" s="15"/>
      <c r="C843" s="15"/>
      <c r="D843" s="15"/>
      <c r="E843" s="15"/>
      <c r="F843" s="15"/>
      <c r="G843" s="161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 s="179" customFormat="1" ht="11.1" customHeight="1" x14ac:dyDescent="0.25">
      <c r="A844" s="59"/>
      <c r="B844" s="231" t="s">
        <v>408</v>
      </c>
      <c r="C844" s="231"/>
      <c r="D844" s="56" t="s">
        <v>28</v>
      </c>
      <c r="E844" s="57" t="s">
        <v>411</v>
      </c>
      <c r="F844" s="57" t="s">
        <v>412</v>
      </c>
      <c r="G844" s="57" t="s">
        <v>413</v>
      </c>
      <c r="H844" s="57" t="s">
        <v>414</v>
      </c>
      <c r="I844" s="57" t="s">
        <v>415</v>
      </c>
      <c r="J844" s="57" t="s">
        <v>416</v>
      </c>
      <c r="K844" s="57" t="s">
        <v>417</v>
      </c>
      <c r="L844" s="57" t="s">
        <v>418</v>
      </c>
      <c r="M844" s="57" t="s">
        <v>419</v>
      </c>
      <c r="N844" s="57" t="s">
        <v>420</v>
      </c>
      <c r="O844" s="57" t="s">
        <v>421</v>
      </c>
      <c r="P844" s="57" t="s">
        <v>422</v>
      </c>
      <c r="Q844" s="15"/>
      <c r="R844" s="150" t="s">
        <v>41</v>
      </c>
      <c r="S844" s="58"/>
    </row>
    <row r="845" spans="1:19" s="179" customFormat="1" ht="11.1" customHeight="1" x14ac:dyDescent="0.25">
      <c r="A845" s="59"/>
      <c r="B845" s="231"/>
      <c r="C845" s="231"/>
      <c r="D845" s="56" t="s">
        <v>42</v>
      </c>
      <c r="E845" s="60">
        <v>100</v>
      </c>
      <c r="F845" s="60"/>
      <c r="G845" s="60">
        <v>70</v>
      </c>
      <c r="H845" s="60">
        <v>235</v>
      </c>
      <c r="I845" s="60">
        <v>55</v>
      </c>
      <c r="J845" s="60">
        <v>160</v>
      </c>
      <c r="K845" s="60">
        <v>140</v>
      </c>
      <c r="L845" s="60">
        <v>90</v>
      </c>
      <c r="M845" s="60">
        <v>110</v>
      </c>
      <c r="N845" s="60">
        <v>70</v>
      </c>
      <c r="O845" s="60">
        <v>55</v>
      </c>
      <c r="P845" s="60">
        <v>60</v>
      </c>
      <c r="Q845" s="15"/>
      <c r="R845" s="60">
        <f>AVERAGE(E845:P845)</f>
        <v>104.09090909090909</v>
      </c>
      <c r="S845" s="61" t="s">
        <v>43</v>
      </c>
    </row>
    <row r="846" spans="1:19" s="179" customFormat="1" ht="11.1" customHeight="1" x14ac:dyDescent="0.25">
      <c r="A846" s="59"/>
      <c r="B846" s="231"/>
      <c r="C846" s="231"/>
      <c r="D846" s="56" t="s">
        <v>44</v>
      </c>
      <c r="E846" s="62" t="s">
        <v>121</v>
      </c>
      <c r="F846" s="62" t="s">
        <v>45</v>
      </c>
      <c r="G846" s="62" t="s">
        <v>83</v>
      </c>
      <c r="H846" s="62" t="s">
        <v>121</v>
      </c>
      <c r="I846" s="62" t="s">
        <v>121</v>
      </c>
      <c r="J846" s="63" t="s">
        <v>121</v>
      </c>
      <c r="K846" s="62" t="s">
        <v>121</v>
      </c>
      <c r="L846" s="62" t="s">
        <v>121</v>
      </c>
      <c r="M846" s="62" t="s">
        <v>121</v>
      </c>
      <c r="N846" s="62" t="s">
        <v>121</v>
      </c>
      <c r="O846" s="62" t="s">
        <v>121</v>
      </c>
      <c r="P846" s="62" t="s">
        <v>121</v>
      </c>
      <c r="Q846" s="64"/>
      <c r="R846" s="60">
        <f>AVERAGE(E845:J845)</f>
        <v>124</v>
      </c>
      <c r="S846" s="61" t="s">
        <v>46</v>
      </c>
    </row>
    <row r="847" spans="1:19" s="185" customFormat="1" ht="11.1" customHeight="1" x14ac:dyDescent="0.25">
      <c r="A847" s="59"/>
      <c r="B847" s="184"/>
      <c r="C847" s="184"/>
      <c r="D847" s="59"/>
      <c r="E847" s="82"/>
      <c r="F847" s="82"/>
      <c r="G847" s="82"/>
      <c r="H847" s="82"/>
      <c r="I847" s="82"/>
      <c r="J847" s="83"/>
      <c r="K847" s="82"/>
      <c r="L847" s="82"/>
      <c r="M847" s="82"/>
      <c r="N847" s="82"/>
      <c r="O847" s="82"/>
      <c r="P847" s="82"/>
      <c r="Q847" s="81"/>
      <c r="R847" s="65"/>
      <c r="S847" s="85"/>
    </row>
    <row r="848" spans="1:19" s="183" customFormat="1" ht="11.1" customHeight="1" x14ac:dyDescent="0.25">
      <c r="A848" s="59"/>
      <c r="B848" s="231" t="s">
        <v>446</v>
      </c>
      <c r="C848" s="231"/>
      <c r="D848" s="56" t="s">
        <v>28</v>
      </c>
      <c r="E848" s="57" t="s">
        <v>434</v>
      </c>
      <c r="F848" s="57" t="s">
        <v>435</v>
      </c>
      <c r="G848" s="57" t="s">
        <v>436</v>
      </c>
      <c r="H848" s="57" t="s">
        <v>437</v>
      </c>
      <c r="I848" s="57" t="s">
        <v>438</v>
      </c>
      <c r="J848" s="57" t="s">
        <v>439</v>
      </c>
      <c r="K848" s="57" t="s">
        <v>440</v>
      </c>
      <c r="L848" s="57" t="s">
        <v>441</v>
      </c>
      <c r="M848" s="57" t="s">
        <v>442</v>
      </c>
      <c r="N848" s="57" t="s">
        <v>443</v>
      </c>
      <c r="O848" s="57" t="s">
        <v>444</v>
      </c>
      <c r="P848" s="57" t="s">
        <v>445</v>
      </c>
      <c r="Q848" s="15"/>
      <c r="R848" s="150" t="s">
        <v>41</v>
      </c>
      <c r="S848" s="58"/>
    </row>
    <row r="849" spans="1:19" s="183" customFormat="1" ht="11.1" customHeight="1" x14ac:dyDescent="0.25">
      <c r="A849" s="59"/>
      <c r="B849" s="231"/>
      <c r="C849" s="231"/>
      <c r="D849" s="56" t="s">
        <v>42</v>
      </c>
      <c r="E849" s="60"/>
      <c r="F849" s="60">
        <v>60</v>
      </c>
      <c r="G849" s="60">
        <v>60</v>
      </c>
      <c r="H849" s="60">
        <v>60</v>
      </c>
      <c r="I849" s="60">
        <v>180</v>
      </c>
      <c r="J849" s="60">
        <v>50</v>
      </c>
      <c r="K849" s="60">
        <v>40</v>
      </c>
      <c r="L849" s="60">
        <v>45</v>
      </c>
      <c r="M849" s="60">
        <v>45</v>
      </c>
      <c r="N849" s="60"/>
      <c r="O849" s="60">
        <v>50</v>
      </c>
      <c r="P849" s="60">
        <v>70</v>
      </c>
      <c r="Q849" s="15"/>
      <c r="R849" s="60">
        <f>AVERAGE(E849:P849)</f>
        <v>66</v>
      </c>
      <c r="S849" s="61" t="s">
        <v>43</v>
      </c>
    </row>
    <row r="850" spans="1:19" s="183" customFormat="1" ht="11.1" customHeight="1" x14ac:dyDescent="0.25">
      <c r="A850" s="59"/>
      <c r="B850" s="231"/>
      <c r="C850" s="231"/>
      <c r="D850" s="56" t="s">
        <v>44</v>
      </c>
      <c r="E850" s="62" t="s">
        <v>45</v>
      </c>
      <c r="F850" s="62" t="s">
        <v>121</v>
      </c>
      <c r="G850" s="62" t="s">
        <v>83</v>
      </c>
      <c r="H850" s="62" t="s">
        <v>83</v>
      </c>
      <c r="I850" s="62" t="s">
        <v>121</v>
      </c>
      <c r="J850" s="63" t="s">
        <v>121</v>
      </c>
      <c r="K850" s="62" t="s">
        <v>121</v>
      </c>
      <c r="L850" s="62" t="s">
        <v>83</v>
      </c>
      <c r="M850" s="62" t="s">
        <v>83</v>
      </c>
      <c r="N850" s="62" t="s">
        <v>112</v>
      </c>
      <c r="O850" s="62" t="s">
        <v>121</v>
      </c>
      <c r="P850" s="62" t="s">
        <v>121</v>
      </c>
      <c r="Q850" s="64"/>
      <c r="R850" s="60">
        <f>AVERAGE(E849:J849)</f>
        <v>82</v>
      </c>
      <c r="S850" s="61" t="s">
        <v>46</v>
      </c>
    </row>
    <row r="851" spans="1:19" s="185" customFormat="1" ht="11.1" customHeight="1" x14ac:dyDescent="0.25">
      <c r="A851" s="59"/>
      <c r="B851" s="189"/>
      <c r="C851" s="189"/>
      <c r="D851" s="59"/>
      <c r="E851" s="82"/>
      <c r="F851" s="82"/>
      <c r="G851" s="82"/>
      <c r="H851" s="82"/>
      <c r="I851" s="82"/>
      <c r="J851" s="83"/>
      <c r="K851" s="82"/>
      <c r="L851" s="82"/>
      <c r="M851" s="82"/>
      <c r="N851" s="82"/>
      <c r="O851" s="82"/>
      <c r="P851" s="82"/>
      <c r="Q851" s="81"/>
      <c r="R851" s="65"/>
      <c r="S851" s="85"/>
    </row>
    <row r="852" spans="1:19" s="188" customFormat="1" ht="11.1" customHeight="1" x14ac:dyDescent="0.25">
      <c r="A852" s="59"/>
      <c r="B852" s="231" t="s">
        <v>465</v>
      </c>
      <c r="C852" s="231"/>
      <c r="D852" s="56" t="s">
        <v>28</v>
      </c>
      <c r="E852" s="57" t="s">
        <v>466</v>
      </c>
      <c r="F852" s="57" t="s">
        <v>467</v>
      </c>
      <c r="G852" s="57" t="s">
        <v>468</v>
      </c>
      <c r="H852" s="57" t="s">
        <v>469</v>
      </c>
      <c r="I852" s="57" t="s">
        <v>470</v>
      </c>
      <c r="J852" s="57" t="s">
        <v>471</v>
      </c>
      <c r="K852" s="57" t="s">
        <v>472</v>
      </c>
      <c r="L852" s="57" t="s">
        <v>473</v>
      </c>
      <c r="M852" s="57" t="s">
        <v>474</v>
      </c>
      <c r="N852" s="57" t="s">
        <v>475</v>
      </c>
      <c r="O852" s="57" t="s">
        <v>476</v>
      </c>
      <c r="P852" s="57" t="s">
        <v>477</v>
      </c>
      <c r="Q852" s="15"/>
      <c r="R852" s="150" t="s">
        <v>41</v>
      </c>
      <c r="S852" s="58"/>
    </row>
    <row r="853" spans="1:19" s="188" customFormat="1" ht="11.1" customHeight="1" x14ac:dyDescent="0.25">
      <c r="A853" s="59"/>
      <c r="B853" s="231"/>
      <c r="C853" s="231"/>
      <c r="D853" s="56" t="s">
        <v>42</v>
      </c>
      <c r="E853" s="60">
        <v>50</v>
      </c>
      <c r="F853" s="60"/>
      <c r="G853" s="60">
        <v>50</v>
      </c>
      <c r="H853" s="60">
        <v>60</v>
      </c>
      <c r="I853" s="60">
        <v>140</v>
      </c>
      <c r="J853" s="60">
        <v>80</v>
      </c>
      <c r="K853" s="60">
        <v>90</v>
      </c>
      <c r="L853" s="60">
        <v>40</v>
      </c>
      <c r="M853" s="60">
        <v>50</v>
      </c>
      <c r="N853" s="60">
        <v>50</v>
      </c>
      <c r="O853" s="60">
        <v>80</v>
      </c>
      <c r="P853" s="60">
        <v>70</v>
      </c>
      <c r="Q853" s="15"/>
      <c r="R853" s="60">
        <f>AVERAGE(E853:P853)</f>
        <v>69.090909090909093</v>
      </c>
      <c r="S853" s="61" t="s">
        <v>43</v>
      </c>
    </row>
    <row r="854" spans="1:19" s="188" customFormat="1" ht="11.1" customHeight="1" x14ac:dyDescent="0.25">
      <c r="A854" s="59"/>
      <c r="B854" s="231"/>
      <c r="C854" s="231"/>
      <c r="D854" s="56" t="s">
        <v>44</v>
      </c>
      <c r="E854" s="62" t="s">
        <v>177</v>
      </c>
      <c r="F854" s="62" t="s">
        <v>45</v>
      </c>
      <c r="G854" s="62" t="s">
        <v>121</v>
      </c>
      <c r="H854" s="62" t="s">
        <v>121</v>
      </c>
      <c r="I854" s="62" t="s">
        <v>121</v>
      </c>
      <c r="J854" s="63" t="s">
        <v>121</v>
      </c>
      <c r="K854" s="62" t="s">
        <v>83</v>
      </c>
      <c r="L854" s="62" t="s">
        <v>83</v>
      </c>
      <c r="M854" s="62" t="s">
        <v>83</v>
      </c>
      <c r="N854" s="62" t="s">
        <v>83</v>
      </c>
      <c r="O854" s="62" t="s">
        <v>83</v>
      </c>
      <c r="P854" s="62" t="s">
        <v>83</v>
      </c>
      <c r="Q854" s="64"/>
      <c r="R854" s="60">
        <f>AVERAGE(E853:J853)</f>
        <v>76</v>
      </c>
      <c r="S854" s="61" t="s">
        <v>46</v>
      </c>
    </row>
    <row r="855" spans="1:19" s="185" customFormat="1" ht="11.1" customHeight="1" x14ac:dyDescent="0.25">
      <c r="A855" s="59"/>
      <c r="B855" s="184"/>
      <c r="C855" s="184"/>
      <c r="D855" s="59"/>
      <c r="E855" s="82"/>
      <c r="F855" s="82"/>
      <c r="G855" s="82"/>
      <c r="H855" s="82"/>
      <c r="I855" s="82"/>
      <c r="J855" s="83"/>
      <c r="K855" s="82"/>
      <c r="L855" s="82"/>
      <c r="M855" s="82"/>
      <c r="N855" s="82"/>
      <c r="O855" s="82"/>
      <c r="P855" s="82"/>
      <c r="Q855" s="81"/>
      <c r="R855" s="65"/>
      <c r="S855" s="85"/>
    </row>
    <row r="857" spans="1:19" ht="20.100000000000001" customHeight="1" x14ac:dyDescent="0.25">
      <c r="A857" s="198" t="s">
        <v>404</v>
      </c>
      <c r="B857" s="198"/>
      <c r="C857" s="198"/>
    </row>
    <row r="858" spans="1:19" ht="15" customHeight="1" x14ac:dyDescent="0.25">
      <c r="A858" s="215"/>
      <c r="B858" s="215"/>
      <c r="C858" s="215"/>
      <c r="D858" s="14" t="s">
        <v>26</v>
      </c>
    </row>
    <row r="860" spans="1:19" ht="11.1" customHeight="1" x14ac:dyDescent="0.25">
      <c r="A860" s="55"/>
      <c r="B860" s="225" t="s">
        <v>116</v>
      </c>
      <c r="C860" s="226"/>
      <c r="D860" s="56" t="s">
        <v>28</v>
      </c>
      <c r="E860" s="57" t="s">
        <v>29</v>
      </c>
      <c r="F860" s="57" t="s">
        <v>30</v>
      </c>
      <c r="G860" s="57" t="s">
        <v>31</v>
      </c>
      <c r="H860" s="57" t="s">
        <v>32</v>
      </c>
      <c r="I860" s="57" t="s">
        <v>33</v>
      </c>
      <c r="J860" s="57" t="s">
        <v>34</v>
      </c>
      <c r="K860" s="57" t="s">
        <v>35</v>
      </c>
      <c r="L860" s="57" t="s">
        <v>36</v>
      </c>
      <c r="M860" s="57" t="s">
        <v>37</v>
      </c>
      <c r="N860" s="57" t="s">
        <v>38</v>
      </c>
      <c r="O860" s="57" t="s">
        <v>39</v>
      </c>
      <c r="P860" s="57" t="s">
        <v>40</v>
      </c>
      <c r="Q860" s="15"/>
      <c r="R860" s="57" t="s">
        <v>41</v>
      </c>
      <c r="S860" s="58"/>
    </row>
    <row r="861" spans="1:19" ht="11.1" customHeight="1" x14ac:dyDescent="0.25">
      <c r="A861" s="59"/>
      <c r="B861" s="227"/>
      <c r="C861" s="228"/>
      <c r="D861" s="56" t="s">
        <v>42</v>
      </c>
      <c r="E861" s="60"/>
      <c r="F861" s="60"/>
      <c r="G861" s="60"/>
      <c r="H861" s="60"/>
      <c r="I861" s="60"/>
      <c r="J861" s="60">
        <v>50</v>
      </c>
      <c r="K861" s="60">
        <v>40</v>
      </c>
      <c r="L861" s="60">
        <v>70</v>
      </c>
      <c r="M861" s="60">
        <v>40</v>
      </c>
      <c r="N861" s="60"/>
      <c r="O861" s="60"/>
      <c r="P861" s="60"/>
      <c r="Q861" s="15"/>
      <c r="R861" s="60">
        <f>AVERAGE(E861:P861)</f>
        <v>50</v>
      </c>
      <c r="S861" s="61" t="s">
        <v>43</v>
      </c>
    </row>
    <row r="862" spans="1:19" ht="11.1" customHeight="1" x14ac:dyDescent="0.25">
      <c r="A862" s="59"/>
      <c r="B862" s="229"/>
      <c r="C862" s="230"/>
      <c r="D862" s="56" t="s">
        <v>44</v>
      </c>
      <c r="E862" s="62"/>
      <c r="F862" s="62"/>
      <c r="G862" s="62"/>
      <c r="H862" s="62"/>
      <c r="I862" s="62"/>
      <c r="J862" s="63"/>
      <c r="K862" s="63"/>
      <c r="L862" s="63"/>
      <c r="M862" s="63"/>
      <c r="N862" s="63"/>
      <c r="O862" s="63"/>
      <c r="P862" s="63"/>
      <c r="Q862" s="64"/>
      <c r="R862" s="60">
        <f>AVERAGE(E861:J861)</f>
        <v>50</v>
      </c>
      <c r="S862" s="61" t="s">
        <v>46</v>
      </c>
    </row>
    <row r="863" spans="1:19" ht="11.1" customHeight="1" x14ac:dyDescent="0.25">
      <c r="A863" s="59"/>
      <c r="B863" s="59"/>
      <c r="C863" s="59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15"/>
      <c r="P863" s="15"/>
      <c r="Q863" s="15"/>
      <c r="R863" s="15"/>
      <c r="S863" s="54"/>
    </row>
    <row r="864" spans="1:19" ht="11.1" customHeight="1" x14ac:dyDescent="0.25">
      <c r="A864" s="55"/>
      <c r="B864" s="225" t="s">
        <v>117</v>
      </c>
      <c r="C864" s="226"/>
      <c r="D864" s="56" t="s">
        <v>28</v>
      </c>
      <c r="E864" s="57" t="s">
        <v>47</v>
      </c>
      <c r="F864" s="57" t="s">
        <v>48</v>
      </c>
      <c r="G864" s="57" t="s">
        <v>49</v>
      </c>
      <c r="H864" s="57" t="s">
        <v>50</v>
      </c>
      <c r="I864" s="57" t="s">
        <v>51</v>
      </c>
      <c r="J864" s="57" t="s">
        <v>52</v>
      </c>
      <c r="K864" s="57" t="s">
        <v>53</v>
      </c>
      <c r="L864" s="57" t="s">
        <v>54</v>
      </c>
      <c r="M864" s="57" t="s">
        <v>55</v>
      </c>
      <c r="N864" s="57" t="s">
        <v>56</v>
      </c>
      <c r="O864" s="57" t="s">
        <v>57</v>
      </c>
      <c r="P864" s="57" t="s">
        <v>58</v>
      </c>
      <c r="Q864" s="15"/>
      <c r="R864" s="57" t="s">
        <v>41</v>
      </c>
      <c r="S864" s="58"/>
    </row>
    <row r="865" spans="1:19" ht="11.1" customHeight="1" x14ac:dyDescent="0.25">
      <c r="A865" s="59"/>
      <c r="B865" s="227"/>
      <c r="C865" s="228"/>
      <c r="D865" s="56" t="s">
        <v>42</v>
      </c>
      <c r="E865" s="60"/>
      <c r="F865" s="60">
        <v>70</v>
      </c>
      <c r="G865" s="60">
        <v>20</v>
      </c>
      <c r="H865" s="60">
        <v>70</v>
      </c>
      <c r="I865" s="60">
        <v>30</v>
      </c>
      <c r="J865" s="60">
        <v>50</v>
      </c>
      <c r="K865" s="60">
        <v>45</v>
      </c>
      <c r="L865" s="60">
        <v>80</v>
      </c>
      <c r="M865" s="60">
        <v>70</v>
      </c>
      <c r="N865" s="60"/>
      <c r="O865" s="60"/>
      <c r="P865" s="60"/>
      <c r="Q865" s="15"/>
      <c r="R865" s="60">
        <f>AVERAGE(E865:P865)</f>
        <v>54.375</v>
      </c>
      <c r="S865" s="61" t="s">
        <v>43</v>
      </c>
    </row>
    <row r="866" spans="1:19" ht="11.1" customHeight="1" x14ac:dyDescent="0.25">
      <c r="A866" s="59"/>
      <c r="B866" s="229"/>
      <c r="C866" s="230"/>
      <c r="D866" s="56" t="s">
        <v>44</v>
      </c>
      <c r="E866" s="63" t="s">
        <v>45</v>
      </c>
      <c r="F866" s="62"/>
      <c r="G866" s="62"/>
      <c r="H866" s="62"/>
      <c r="I866" s="62"/>
      <c r="J866" s="63"/>
      <c r="K866" s="63"/>
      <c r="L866" s="63"/>
      <c r="M866" s="63"/>
      <c r="N866" s="63" t="s">
        <v>112</v>
      </c>
      <c r="O866" s="63" t="s">
        <v>112</v>
      </c>
      <c r="P866" s="63" t="s">
        <v>45</v>
      </c>
      <c r="Q866" s="64"/>
      <c r="R866" s="60">
        <f>AVERAGE(E865:J865)</f>
        <v>48</v>
      </c>
      <c r="S866" s="61" t="s">
        <v>46</v>
      </c>
    </row>
    <row r="867" spans="1:19" ht="11.1" customHeight="1" x14ac:dyDescent="0.25">
      <c r="A867" s="59"/>
      <c r="B867" s="52"/>
      <c r="C867" s="15"/>
      <c r="D867" s="66"/>
      <c r="E867" s="66"/>
      <c r="F867" s="66"/>
      <c r="G867" s="61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54"/>
    </row>
    <row r="868" spans="1:19" ht="11.1" customHeight="1" x14ac:dyDescent="0.25">
      <c r="A868" s="55"/>
      <c r="B868" s="225" t="s">
        <v>118</v>
      </c>
      <c r="C868" s="226"/>
      <c r="D868" s="56" t="s">
        <v>28</v>
      </c>
      <c r="E868" s="57" t="s">
        <v>60</v>
      </c>
      <c r="F868" s="57" t="s">
        <v>61</v>
      </c>
      <c r="G868" s="57" t="s">
        <v>62</v>
      </c>
      <c r="H868" s="57" t="s">
        <v>63</v>
      </c>
      <c r="I868" s="57" t="s">
        <v>64</v>
      </c>
      <c r="J868" s="57" t="s">
        <v>65</v>
      </c>
      <c r="K868" s="57" t="s">
        <v>66</v>
      </c>
      <c r="L868" s="57" t="s">
        <v>67</v>
      </c>
      <c r="M868" s="57" t="s">
        <v>68</v>
      </c>
      <c r="N868" s="57" t="s">
        <v>56</v>
      </c>
      <c r="O868" s="57" t="s">
        <v>69</v>
      </c>
      <c r="P868" s="57" t="s">
        <v>70</v>
      </c>
      <c r="Q868" s="15"/>
      <c r="R868" s="57" t="s">
        <v>41</v>
      </c>
      <c r="S868" s="58"/>
    </row>
    <row r="869" spans="1:19" ht="11.1" customHeight="1" x14ac:dyDescent="0.25">
      <c r="A869" s="59"/>
      <c r="B869" s="227"/>
      <c r="C869" s="228"/>
      <c r="D869" s="56" t="s">
        <v>42</v>
      </c>
      <c r="E869" s="60"/>
      <c r="F869" s="60"/>
      <c r="G869" s="60">
        <v>120</v>
      </c>
      <c r="H869" s="60">
        <v>180</v>
      </c>
      <c r="I869" s="60">
        <v>60</v>
      </c>
      <c r="J869" s="60">
        <v>220</v>
      </c>
      <c r="K869" s="60" t="s">
        <v>16</v>
      </c>
      <c r="L869" s="60">
        <v>60</v>
      </c>
      <c r="M869" s="60">
        <v>90</v>
      </c>
      <c r="N869" s="60">
        <v>90</v>
      </c>
      <c r="O869" s="60" t="s">
        <v>16</v>
      </c>
      <c r="P869" s="60"/>
      <c r="Q869" s="15"/>
      <c r="R869" s="60">
        <f>AVERAGE(E869:P869)</f>
        <v>117.14285714285714</v>
      </c>
      <c r="S869" s="61" t="s">
        <v>43</v>
      </c>
    </row>
    <row r="870" spans="1:19" ht="11.1" customHeight="1" x14ac:dyDescent="0.25">
      <c r="A870" s="59"/>
      <c r="B870" s="229"/>
      <c r="C870" s="230"/>
      <c r="D870" s="56" t="s">
        <v>44</v>
      </c>
      <c r="E870" s="63" t="s">
        <v>45</v>
      </c>
      <c r="F870" s="63" t="s">
        <v>45</v>
      </c>
      <c r="G870" s="62"/>
      <c r="H870" s="62"/>
      <c r="I870" s="62"/>
      <c r="J870" s="63"/>
      <c r="K870" s="63"/>
      <c r="L870" s="63"/>
      <c r="M870" s="63"/>
      <c r="N870" s="63"/>
      <c r="O870" s="63"/>
      <c r="P870" s="63" t="s">
        <v>45</v>
      </c>
      <c r="Q870" s="64"/>
      <c r="R870" s="60">
        <f>AVERAGE(E869:J869)</f>
        <v>145</v>
      </c>
      <c r="S870" s="61" t="s">
        <v>46</v>
      </c>
    </row>
    <row r="871" spans="1:19" ht="11.1" customHeight="1" x14ac:dyDescent="0.25">
      <c r="A871" s="59"/>
      <c r="B871" s="55"/>
      <c r="C871" s="59"/>
      <c r="D871" s="59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59"/>
      <c r="R871" s="59"/>
      <c r="S871" s="59"/>
    </row>
    <row r="872" spans="1:19" ht="11.1" customHeight="1" x14ac:dyDescent="0.25">
      <c r="A872" s="55"/>
      <c r="B872" s="225" t="s">
        <v>119</v>
      </c>
      <c r="C872" s="226"/>
      <c r="D872" s="56" t="s">
        <v>28</v>
      </c>
      <c r="E872" s="57" t="s">
        <v>71</v>
      </c>
      <c r="F872" s="57" t="s">
        <v>72</v>
      </c>
      <c r="G872" s="57" t="s">
        <v>73</v>
      </c>
      <c r="H872" s="57" t="s">
        <v>74</v>
      </c>
      <c r="I872" s="57" t="s">
        <v>75</v>
      </c>
      <c r="J872" s="57" t="s">
        <v>76</v>
      </c>
      <c r="K872" s="57" t="s">
        <v>77</v>
      </c>
      <c r="L872" s="57" t="s">
        <v>78</v>
      </c>
      <c r="M872" s="57" t="s">
        <v>79</v>
      </c>
      <c r="N872" s="57" t="s">
        <v>80</v>
      </c>
      <c r="O872" s="57" t="s">
        <v>81</v>
      </c>
      <c r="P872" s="57" t="s">
        <v>82</v>
      </c>
      <c r="Q872" s="15"/>
      <c r="R872" s="57" t="s">
        <v>41</v>
      </c>
      <c r="S872" s="58"/>
    </row>
    <row r="873" spans="1:19" ht="11.1" customHeight="1" x14ac:dyDescent="0.25">
      <c r="A873" s="59"/>
      <c r="B873" s="227"/>
      <c r="C873" s="228"/>
      <c r="D873" s="56" t="s">
        <v>42</v>
      </c>
      <c r="E873" s="60">
        <v>80</v>
      </c>
      <c r="F873" s="60"/>
      <c r="G873" s="60">
        <v>60</v>
      </c>
      <c r="H873" s="60">
        <v>50</v>
      </c>
      <c r="I873" s="60">
        <v>70</v>
      </c>
      <c r="J873" s="60">
        <v>60</v>
      </c>
      <c r="K873" s="60">
        <v>40</v>
      </c>
      <c r="L873" s="60">
        <v>15</v>
      </c>
      <c r="M873" s="60">
        <v>40</v>
      </c>
      <c r="N873" s="60">
        <v>70</v>
      </c>
      <c r="O873" s="60">
        <v>130</v>
      </c>
      <c r="P873" s="60" t="s">
        <v>16</v>
      </c>
      <c r="Q873" s="15"/>
      <c r="R873" s="60">
        <f>AVERAGE(E873:P873)</f>
        <v>61.5</v>
      </c>
      <c r="S873" s="61" t="s">
        <v>43</v>
      </c>
    </row>
    <row r="874" spans="1:19" ht="11.1" customHeight="1" x14ac:dyDescent="0.25">
      <c r="A874" s="59"/>
      <c r="B874" s="229"/>
      <c r="C874" s="230"/>
      <c r="D874" s="56" t="s">
        <v>44</v>
      </c>
      <c r="E874" s="62"/>
      <c r="F874" s="63" t="s">
        <v>45</v>
      </c>
      <c r="G874" s="62"/>
      <c r="H874" s="62"/>
      <c r="I874" s="62"/>
      <c r="J874" s="63" t="s">
        <v>121</v>
      </c>
      <c r="K874" s="63" t="s">
        <v>83</v>
      </c>
      <c r="L874" s="63" t="s">
        <v>83</v>
      </c>
      <c r="M874" s="63" t="s">
        <v>83</v>
      </c>
      <c r="N874" s="63" t="s">
        <v>405</v>
      </c>
      <c r="O874" s="63" t="s">
        <v>97</v>
      </c>
      <c r="P874" s="63" t="s">
        <v>16</v>
      </c>
      <c r="Q874" s="64"/>
      <c r="R874" s="60">
        <f>AVERAGE(E873:J873)</f>
        <v>64</v>
      </c>
      <c r="S874" s="61" t="s">
        <v>46</v>
      </c>
    </row>
    <row r="875" spans="1:19" ht="11.1" customHeight="1" x14ac:dyDescent="0.25">
      <c r="A875" s="59"/>
      <c r="B875" s="55"/>
      <c r="C875" s="59"/>
      <c r="D875" s="59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59"/>
      <c r="R875" s="59"/>
      <c r="S875" s="59"/>
    </row>
    <row r="876" spans="1:19" ht="11.1" customHeight="1" x14ac:dyDescent="0.25">
      <c r="A876" s="55"/>
      <c r="B876" s="225" t="s">
        <v>122</v>
      </c>
      <c r="C876" s="226"/>
      <c r="D876" s="56" t="s">
        <v>28</v>
      </c>
      <c r="E876" s="57" t="s">
        <v>85</v>
      </c>
      <c r="F876" s="57" t="s">
        <v>86</v>
      </c>
      <c r="G876" s="57" t="s">
        <v>87</v>
      </c>
      <c r="H876" s="57" t="s">
        <v>88</v>
      </c>
      <c r="I876" s="57" t="s">
        <v>89</v>
      </c>
      <c r="J876" s="57" t="s">
        <v>90</v>
      </c>
      <c r="K876" s="57" t="s">
        <v>91</v>
      </c>
      <c r="L876" s="57" t="s">
        <v>92</v>
      </c>
      <c r="M876" s="57" t="s">
        <v>93</v>
      </c>
      <c r="N876" s="57" t="s">
        <v>94</v>
      </c>
      <c r="O876" s="57" t="s">
        <v>95</v>
      </c>
      <c r="P876" s="57" t="s">
        <v>96</v>
      </c>
      <c r="Q876" s="15"/>
      <c r="R876" s="57" t="s">
        <v>41</v>
      </c>
      <c r="S876" s="58"/>
    </row>
    <row r="877" spans="1:19" ht="11.1" customHeight="1" x14ac:dyDescent="0.25">
      <c r="A877" s="59"/>
      <c r="B877" s="227"/>
      <c r="C877" s="228"/>
      <c r="D877" s="56" t="s">
        <v>42</v>
      </c>
      <c r="E877" s="60">
        <v>90</v>
      </c>
      <c r="F877" s="60"/>
      <c r="G877" s="60">
        <v>70</v>
      </c>
      <c r="H877" s="60">
        <v>40</v>
      </c>
      <c r="I877" s="60">
        <v>100</v>
      </c>
      <c r="J877" s="60">
        <v>40</v>
      </c>
      <c r="K877" s="60" t="s">
        <v>16</v>
      </c>
      <c r="L877" s="60">
        <v>60</v>
      </c>
      <c r="M877" s="60">
        <v>40</v>
      </c>
      <c r="N877" s="60">
        <v>30</v>
      </c>
      <c r="O877" s="60">
        <v>100</v>
      </c>
      <c r="P877" s="60"/>
      <c r="Q877" s="15"/>
      <c r="R877" s="60">
        <f>AVERAGE(E877:P877)</f>
        <v>63.333333333333336</v>
      </c>
      <c r="S877" s="61" t="s">
        <v>43</v>
      </c>
    </row>
    <row r="878" spans="1:19" ht="11.1" customHeight="1" x14ac:dyDescent="0.25">
      <c r="A878" s="59"/>
      <c r="B878" s="229"/>
      <c r="C878" s="230"/>
      <c r="D878" s="56" t="s">
        <v>44</v>
      </c>
      <c r="E878" s="62" t="s">
        <v>200</v>
      </c>
      <c r="F878" s="63" t="s">
        <v>45</v>
      </c>
      <c r="G878" s="62" t="s">
        <v>98</v>
      </c>
      <c r="H878" s="62" t="s">
        <v>98</v>
      </c>
      <c r="I878" s="62" t="s">
        <v>121</v>
      </c>
      <c r="J878" s="62" t="s">
        <v>98</v>
      </c>
      <c r="K878" s="62" t="s">
        <v>16</v>
      </c>
      <c r="L878" s="62" t="s">
        <v>121</v>
      </c>
      <c r="M878" s="62" t="s">
        <v>83</v>
      </c>
      <c r="N878" s="62" t="s">
        <v>98</v>
      </c>
      <c r="O878" s="62" t="s">
        <v>121</v>
      </c>
      <c r="P878" s="63" t="s">
        <v>45</v>
      </c>
      <c r="Q878" s="64"/>
      <c r="R878" s="60">
        <f>AVERAGE(E877:J877)</f>
        <v>68</v>
      </c>
      <c r="S878" s="61" t="s">
        <v>46</v>
      </c>
    </row>
    <row r="879" spans="1:19" ht="11.1" customHeight="1" x14ac:dyDescent="0.25">
      <c r="A879" s="59"/>
      <c r="B879" s="15"/>
      <c r="C879" s="15"/>
      <c r="D879" s="15"/>
      <c r="E879" s="15"/>
      <c r="F879" s="15"/>
      <c r="G879" s="161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 ht="11.1" customHeight="1" x14ac:dyDescent="0.25">
      <c r="A880" s="55"/>
      <c r="B880" s="225" t="s">
        <v>128</v>
      </c>
      <c r="C880" s="226"/>
      <c r="D880" s="56" t="s">
        <v>28</v>
      </c>
      <c r="E880" s="57" t="s">
        <v>124</v>
      </c>
      <c r="F880" s="57" t="s">
        <v>125</v>
      </c>
      <c r="G880" s="57" t="s">
        <v>126</v>
      </c>
      <c r="H880" s="57" t="s">
        <v>127</v>
      </c>
      <c r="I880" s="57" t="s">
        <v>129</v>
      </c>
      <c r="J880" s="57" t="s">
        <v>130</v>
      </c>
      <c r="K880" s="57" t="s">
        <v>131</v>
      </c>
      <c r="L880" s="57" t="s">
        <v>132</v>
      </c>
      <c r="M880" s="57" t="s">
        <v>133</v>
      </c>
      <c r="N880" s="57" t="s">
        <v>134</v>
      </c>
      <c r="O880" s="57" t="s">
        <v>135</v>
      </c>
      <c r="P880" s="57" t="s">
        <v>136</v>
      </c>
      <c r="Q880" s="15"/>
      <c r="R880" s="57" t="s">
        <v>41</v>
      </c>
      <c r="S880" s="58"/>
    </row>
    <row r="881" spans="1:19" ht="11.1" customHeight="1" x14ac:dyDescent="0.25">
      <c r="A881" s="59"/>
      <c r="B881" s="227"/>
      <c r="C881" s="228"/>
      <c r="D881" s="56" t="s">
        <v>42</v>
      </c>
      <c r="E881" s="60"/>
      <c r="F881" s="62">
        <v>30</v>
      </c>
      <c r="G881" s="60">
        <v>140</v>
      </c>
      <c r="H881" s="60">
        <v>40</v>
      </c>
      <c r="I881" s="60" t="s">
        <v>16</v>
      </c>
      <c r="J881" s="60" t="s">
        <v>16</v>
      </c>
      <c r="K881" s="60" t="s">
        <v>16</v>
      </c>
      <c r="L881" s="60">
        <v>70</v>
      </c>
      <c r="M881" s="60">
        <v>90</v>
      </c>
      <c r="N881" s="60">
        <v>15</v>
      </c>
      <c r="O881" s="60" t="s">
        <v>16</v>
      </c>
      <c r="P881" s="60">
        <v>90</v>
      </c>
      <c r="Q881" s="15"/>
      <c r="R881" s="60">
        <f>AVERAGE(E881:P881)</f>
        <v>67.857142857142861</v>
      </c>
      <c r="S881" s="61" t="s">
        <v>43</v>
      </c>
    </row>
    <row r="882" spans="1:19" ht="11.1" customHeight="1" x14ac:dyDescent="0.25">
      <c r="A882" s="59"/>
      <c r="B882" s="229"/>
      <c r="C882" s="230"/>
      <c r="D882" s="56" t="s">
        <v>44</v>
      </c>
      <c r="E882" s="63" t="s">
        <v>45</v>
      </c>
      <c r="F882" s="62" t="s">
        <v>98</v>
      </c>
      <c r="G882" s="62" t="s">
        <v>97</v>
      </c>
      <c r="H882" s="62" t="s">
        <v>98</v>
      </c>
      <c r="I882" s="62" t="s">
        <v>16</v>
      </c>
      <c r="J882" s="62" t="s">
        <v>16</v>
      </c>
      <c r="K882" s="62" t="s">
        <v>16</v>
      </c>
      <c r="L882" s="62" t="s">
        <v>97</v>
      </c>
      <c r="M882" s="62" t="s">
        <v>97</v>
      </c>
      <c r="N882" s="62" t="s">
        <v>98</v>
      </c>
      <c r="O882" s="62" t="s">
        <v>16</v>
      </c>
      <c r="P882" s="62" t="s">
        <v>97</v>
      </c>
      <c r="Q882" s="64"/>
      <c r="R882" s="60">
        <f>AVERAGE(E881:J881)</f>
        <v>70</v>
      </c>
      <c r="S882" s="61" t="s">
        <v>46</v>
      </c>
    </row>
    <row r="883" spans="1:19" ht="11.1" customHeight="1" x14ac:dyDescent="0.25">
      <c r="A883" s="59"/>
      <c r="B883" s="15"/>
      <c r="C883" s="15"/>
      <c r="D883" s="15"/>
      <c r="E883" s="15"/>
      <c r="F883" s="15"/>
      <c r="G883" s="161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 ht="11.1" customHeight="1" x14ac:dyDescent="0.25">
      <c r="A884" s="55"/>
      <c r="B884" s="225" t="s">
        <v>295</v>
      </c>
      <c r="C884" s="226"/>
      <c r="D884" s="56" t="s">
        <v>28</v>
      </c>
      <c r="E884" s="57" t="s">
        <v>296</v>
      </c>
      <c r="F884" s="57" t="s">
        <v>297</v>
      </c>
      <c r="G884" s="57" t="s">
        <v>298</v>
      </c>
      <c r="H884" s="57" t="s">
        <v>299</v>
      </c>
      <c r="I884" s="57" t="s">
        <v>300</v>
      </c>
      <c r="J884" s="57" t="s">
        <v>301</v>
      </c>
      <c r="K884" s="57" t="s">
        <v>302</v>
      </c>
      <c r="L884" s="57" t="s">
        <v>303</v>
      </c>
      <c r="M884" s="57" t="s">
        <v>304</v>
      </c>
      <c r="N884" s="57" t="s">
        <v>305</v>
      </c>
      <c r="O884" s="57" t="s">
        <v>306</v>
      </c>
      <c r="P884" s="57" t="s">
        <v>307</v>
      </c>
      <c r="Q884" s="15"/>
      <c r="R884" s="57" t="s">
        <v>41</v>
      </c>
      <c r="S884" s="58"/>
    </row>
    <row r="885" spans="1:19" ht="11.1" customHeight="1" x14ac:dyDescent="0.25">
      <c r="A885" s="59"/>
      <c r="B885" s="227"/>
      <c r="C885" s="228"/>
      <c r="D885" s="56" t="s">
        <v>42</v>
      </c>
      <c r="E885" s="60">
        <v>30</v>
      </c>
      <c r="F885" s="60">
        <v>88</v>
      </c>
      <c r="G885" s="60">
        <v>80</v>
      </c>
      <c r="H885" s="60">
        <v>60</v>
      </c>
      <c r="I885" s="60">
        <v>70</v>
      </c>
      <c r="J885" s="60">
        <v>120</v>
      </c>
      <c r="K885" s="60">
        <v>175</v>
      </c>
      <c r="L885" s="60">
        <v>97</v>
      </c>
      <c r="M885" s="60">
        <v>40</v>
      </c>
      <c r="N885" s="60">
        <v>50</v>
      </c>
      <c r="O885" s="60">
        <v>60</v>
      </c>
      <c r="P885" s="60">
        <v>150</v>
      </c>
      <c r="Q885" s="15"/>
      <c r="R885" s="60">
        <f>AVERAGE(E885:P885)</f>
        <v>85</v>
      </c>
      <c r="S885" s="61" t="s">
        <v>43</v>
      </c>
    </row>
    <row r="886" spans="1:19" ht="11.1" customHeight="1" x14ac:dyDescent="0.25">
      <c r="A886" s="59"/>
      <c r="B886" s="229"/>
      <c r="C886" s="230"/>
      <c r="D886" s="56" t="s">
        <v>44</v>
      </c>
      <c r="E886" s="62" t="s">
        <v>98</v>
      </c>
      <c r="F886" s="62" t="s">
        <v>97</v>
      </c>
      <c r="G886" s="62" t="s">
        <v>97</v>
      </c>
      <c r="H886" s="62" t="s">
        <v>98</v>
      </c>
      <c r="I886" s="62" t="s">
        <v>98</v>
      </c>
      <c r="J886" s="63" t="s">
        <v>97</v>
      </c>
      <c r="K886" s="62" t="s">
        <v>97</v>
      </c>
      <c r="L886" s="62" t="s">
        <v>97</v>
      </c>
      <c r="M886" s="62" t="s">
        <v>98</v>
      </c>
      <c r="N886" s="62" t="s">
        <v>98</v>
      </c>
      <c r="O886" s="62" t="s">
        <v>98</v>
      </c>
      <c r="P886" s="62" t="s">
        <v>97</v>
      </c>
      <c r="Q886" s="64"/>
      <c r="R886" s="60">
        <f>AVERAGE(E885:J885)</f>
        <v>74.666666666666671</v>
      </c>
      <c r="S886" s="61" t="s">
        <v>46</v>
      </c>
    </row>
    <row r="887" spans="1:19" s="179" customFormat="1" ht="11.1" customHeight="1" x14ac:dyDescent="0.25">
      <c r="A887" s="59"/>
      <c r="B887" s="15"/>
      <c r="C887" s="15"/>
      <c r="D887" s="15"/>
      <c r="E887" s="15"/>
      <c r="F887" s="15"/>
      <c r="G887" s="161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 s="179" customFormat="1" ht="11.1" customHeight="1" x14ac:dyDescent="0.25">
      <c r="A888" s="59"/>
      <c r="B888" s="231" t="s">
        <v>408</v>
      </c>
      <c r="C888" s="231"/>
      <c r="D888" s="56" t="s">
        <v>28</v>
      </c>
      <c r="E888" s="57" t="s">
        <v>411</v>
      </c>
      <c r="F888" s="57" t="s">
        <v>412</v>
      </c>
      <c r="G888" s="57" t="s">
        <v>413</v>
      </c>
      <c r="H888" s="57" t="s">
        <v>414</v>
      </c>
      <c r="I888" s="57" t="s">
        <v>415</v>
      </c>
      <c r="J888" s="57" t="s">
        <v>416</v>
      </c>
      <c r="K888" s="57" t="s">
        <v>417</v>
      </c>
      <c r="L888" s="57" t="s">
        <v>418</v>
      </c>
      <c r="M888" s="57" t="s">
        <v>419</v>
      </c>
      <c r="N888" s="57" t="s">
        <v>420</v>
      </c>
      <c r="O888" s="57" t="s">
        <v>421</v>
      </c>
      <c r="P888" s="57" t="s">
        <v>422</v>
      </c>
      <c r="Q888" s="15"/>
      <c r="R888" s="150" t="s">
        <v>41</v>
      </c>
      <c r="S888" s="58"/>
    </row>
    <row r="889" spans="1:19" s="179" customFormat="1" ht="11.1" customHeight="1" x14ac:dyDescent="0.25">
      <c r="A889" s="59"/>
      <c r="B889" s="231"/>
      <c r="C889" s="231"/>
      <c r="D889" s="56" t="s">
        <v>42</v>
      </c>
      <c r="E889" s="60">
        <v>40</v>
      </c>
      <c r="F889" s="60">
        <v>60</v>
      </c>
      <c r="G889" s="60">
        <v>50</v>
      </c>
      <c r="H889" s="60">
        <v>50</v>
      </c>
      <c r="I889" s="60">
        <v>50</v>
      </c>
      <c r="J889" s="60">
        <v>38</v>
      </c>
      <c r="K889" s="60">
        <v>30</v>
      </c>
      <c r="L889" s="60">
        <v>60</v>
      </c>
      <c r="M889" s="60">
        <v>85</v>
      </c>
      <c r="N889" s="60">
        <v>85</v>
      </c>
      <c r="O889" s="60">
        <v>80</v>
      </c>
      <c r="P889" s="60">
        <v>70</v>
      </c>
      <c r="Q889" s="15"/>
      <c r="R889" s="60">
        <f>AVERAGE(E889:P889)</f>
        <v>58.166666666666664</v>
      </c>
      <c r="S889" s="61" t="s">
        <v>43</v>
      </c>
    </row>
    <row r="890" spans="1:19" s="179" customFormat="1" ht="11.1" customHeight="1" x14ac:dyDescent="0.25">
      <c r="A890" s="59"/>
      <c r="B890" s="231"/>
      <c r="C890" s="231"/>
      <c r="D890" s="56" t="s">
        <v>44</v>
      </c>
      <c r="E890" s="62" t="s">
        <v>98</v>
      </c>
      <c r="F890" s="62" t="s">
        <v>98</v>
      </c>
      <c r="G890" s="62" t="s">
        <v>98</v>
      </c>
      <c r="H890" s="62" t="s">
        <v>98</v>
      </c>
      <c r="I890" s="62" t="s">
        <v>98</v>
      </c>
      <c r="J890" s="63" t="s">
        <v>98</v>
      </c>
      <c r="K890" s="62" t="s">
        <v>98</v>
      </c>
      <c r="L890" s="62" t="s">
        <v>98</v>
      </c>
      <c r="M890" s="62" t="s">
        <v>98</v>
      </c>
      <c r="N890" s="62" t="s">
        <v>98</v>
      </c>
      <c r="O890" s="62" t="s">
        <v>97</v>
      </c>
      <c r="P890" s="62" t="s">
        <v>98</v>
      </c>
      <c r="Q890" s="64"/>
      <c r="R890" s="60">
        <f>AVERAGE(E889:J889)</f>
        <v>48</v>
      </c>
      <c r="S890" s="61" t="s">
        <v>46</v>
      </c>
    </row>
    <row r="891" spans="1:19" s="185" customFormat="1" ht="11.1" customHeight="1" x14ac:dyDescent="0.25">
      <c r="A891" s="59"/>
      <c r="B891" s="184"/>
      <c r="C891" s="184"/>
      <c r="D891" s="59"/>
      <c r="E891" s="82"/>
      <c r="F891" s="82"/>
      <c r="G891" s="82"/>
      <c r="H891" s="82"/>
      <c r="I891" s="82"/>
      <c r="J891" s="83"/>
      <c r="K891" s="82"/>
      <c r="L891" s="82"/>
      <c r="M891" s="82"/>
      <c r="N891" s="82"/>
      <c r="O891" s="82"/>
      <c r="P891" s="82"/>
      <c r="Q891" s="81"/>
      <c r="R891" s="65"/>
      <c r="S891" s="85"/>
    </row>
    <row r="892" spans="1:19" s="183" customFormat="1" ht="11.1" customHeight="1" x14ac:dyDescent="0.25">
      <c r="A892" s="59"/>
      <c r="B892" s="231" t="s">
        <v>446</v>
      </c>
      <c r="C892" s="231"/>
      <c r="D892" s="56" t="s">
        <v>28</v>
      </c>
      <c r="E892" s="57" t="s">
        <v>434</v>
      </c>
      <c r="F892" s="57" t="s">
        <v>435</v>
      </c>
      <c r="G892" s="57" t="s">
        <v>436</v>
      </c>
      <c r="H892" s="57" t="s">
        <v>437</v>
      </c>
      <c r="I892" s="57" t="s">
        <v>438</v>
      </c>
      <c r="J892" s="57" t="s">
        <v>439</v>
      </c>
      <c r="K892" s="57" t="s">
        <v>440</v>
      </c>
      <c r="L892" s="57" t="s">
        <v>441</v>
      </c>
      <c r="M892" s="57" t="s">
        <v>442</v>
      </c>
      <c r="N892" s="57" t="s">
        <v>443</v>
      </c>
      <c r="O892" s="57" t="s">
        <v>444</v>
      </c>
      <c r="P892" s="57" t="s">
        <v>445</v>
      </c>
      <c r="Q892" s="15"/>
      <c r="R892" s="150" t="s">
        <v>41</v>
      </c>
      <c r="S892" s="58"/>
    </row>
    <row r="893" spans="1:19" s="183" customFormat="1" ht="11.1" customHeight="1" x14ac:dyDescent="0.25">
      <c r="A893" s="59"/>
      <c r="B893" s="231"/>
      <c r="C893" s="231"/>
      <c r="D893" s="56" t="s">
        <v>42</v>
      </c>
      <c r="E893" s="60">
        <v>60</v>
      </c>
      <c r="F893" s="60">
        <v>30</v>
      </c>
      <c r="G893" s="60">
        <v>40</v>
      </c>
      <c r="H893" s="60">
        <v>35</v>
      </c>
      <c r="I893" s="60">
        <v>50</v>
      </c>
      <c r="J893" s="60">
        <v>70</v>
      </c>
      <c r="K893" s="60">
        <v>65</v>
      </c>
      <c r="L893" s="60">
        <v>40</v>
      </c>
      <c r="M893" s="60">
        <v>45</v>
      </c>
      <c r="N893" s="60">
        <v>30</v>
      </c>
      <c r="O893" s="60">
        <v>120</v>
      </c>
      <c r="P893" s="60">
        <v>130</v>
      </c>
      <c r="Q893" s="15"/>
      <c r="R893" s="60">
        <f>AVERAGE(E893:P893)</f>
        <v>59.583333333333336</v>
      </c>
      <c r="S893" s="61" t="s">
        <v>43</v>
      </c>
    </row>
    <row r="894" spans="1:19" s="183" customFormat="1" ht="11.1" customHeight="1" x14ac:dyDescent="0.25">
      <c r="A894" s="59"/>
      <c r="B894" s="231"/>
      <c r="C894" s="231"/>
      <c r="D894" s="56" t="s">
        <v>44</v>
      </c>
      <c r="E894" s="62" t="s">
        <v>98</v>
      </c>
      <c r="F894" s="62" t="s">
        <v>98</v>
      </c>
      <c r="G894" s="62" t="s">
        <v>98</v>
      </c>
      <c r="H894" s="62" t="s">
        <v>98</v>
      </c>
      <c r="I894" s="62" t="s">
        <v>98</v>
      </c>
      <c r="J894" s="63" t="s">
        <v>98</v>
      </c>
      <c r="K894" s="62" t="s">
        <v>98</v>
      </c>
      <c r="L894" s="62" t="s">
        <v>98</v>
      </c>
      <c r="M894" s="62" t="s">
        <v>98</v>
      </c>
      <c r="N894" s="62" t="s">
        <v>98</v>
      </c>
      <c r="O894" s="62" t="s">
        <v>97</v>
      </c>
      <c r="P894" s="62" t="s">
        <v>97</v>
      </c>
      <c r="Q894" s="64"/>
      <c r="R894" s="60">
        <f>AVERAGE(E893:J893)</f>
        <v>47.5</v>
      </c>
      <c r="S894" s="61" t="s">
        <v>46</v>
      </c>
    </row>
    <row r="895" spans="1:19" s="185" customFormat="1" ht="11.1" customHeight="1" x14ac:dyDescent="0.25">
      <c r="A895" s="59"/>
      <c r="B895" s="189"/>
      <c r="C895" s="189"/>
      <c r="D895" s="59"/>
      <c r="E895" s="82"/>
      <c r="F895" s="82"/>
      <c r="G895" s="82"/>
      <c r="H895" s="82"/>
      <c r="I895" s="82"/>
      <c r="J895" s="83"/>
      <c r="K895" s="82"/>
      <c r="L895" s="82"/>
      <c r="M895" s="82"/>
      <c r="N895" s="82"/>
      <c r="O895" s="82"/>
      <c r="P895" s="82"/>
      <c r="Q895" s="81"/>
      <c r="R895" s="65"/>
      <c r="S895" s="85"/>
    </row>
    <row r="896" spans="1:19" s="188" customFormat="1" ht="11.1" customHeight="1" x14ac:dyDescent="0.25">
      <c r="A896" s="59"/>
      <c r="B896" s="231" t="s">
        <v>465</v>
      </c>
      <c r="C896" s="231"/>
      <c r="D896" s="56" t="s">
        <v>28</v>
      </c>
      <c r="E896" s="57" t="s">
        <v>466</v>
      </c>
      <c r="F896" s="57" t="s">
        <v>467</v>
      </c>
      <c r="G896" s="57" t="s">
        <v>468</v>
      </c>
      <c r="H896" s="57" t="s">
        <v>469</v>
      </c>
      <c r="I896" s="57" t="s">
        <v>470</v>
      </c>
      <c r="J896" s="57" t="s">
        <v>471</v>
      </c>
      <c r="K896" s="57" t="s">
        <v>472</v>
      </c>
      <c r="L896" s="57" t="s">
        <v>473</v>
      </c>
      <c r="M896" s="57" t="s">
        <v>474</v>
      </c>
      <c r="N896" s="57" t="s">
        <v>475</v>
      </c>
      <c r="O896" s="57" t="s">
        <v>476</v>
      </c>
      <c r="P896" s="57" t="s">
        <v>477</v>
      </c>
      <c r="Q896" s="15"/>
      <c r="R896" s="150" t="s">
        <v>41</v>
      </c>
      <c r="S896" s="58"/>
    </row>
    <row r="897" spans="1:19" s="188" customFormat="1" ht="11.1" customHeight="1" x14ac:dyDescent="0.25">
      <c r="A897" s="59"/>
      <c r="B897" s="231"/>
      <c r="C897" s="231"/>
      <c r="D897" s="56" t="s">
        <v>42</v>
      </c>
      <c r="E897" s="60"/>
      <c r="F897" s="60">
        <v>50</v>
      </c>
      <c r="G897" s="60">
        <v>60</v>
      </c>
      <c r="H897" s="60">
        <v>50</v>
      </c>
      <c r="I897" s="60">
        <v>90</v>
      </c>
      <c r="J897" s="60"/>
      <c r="K897" s="60"/>
      <c r="L897" s="60"/>
      <c r="M897" s="60">
        <v>100</v>
      </c>
      <c r="N897" s="60">
        <v>100</v>
      </c>
      <c r="O897" s="60">
        <v>50</v>
      </c>
      <c r="P897" s="60"/>
      <c r="Q897" s="15"/>
      <c r="R897" s="60">
        <f>AVERAGE(E897:P897)</f>
        <v>71.428571428571431</v>
      </c>
      <c r="S897" s="61" t="s">
        <v>43</v>
      </c>
    </row>
    <row r="898" spans="1:19" s="188" customFormat="1" ht="11.1" customHeight="1" x14ac:dyDescent="0.25">
      <c r="A898" s="59"/>
      <c r="B898" s="231"/>
      <c r="C898" s="231"/>
      <c r="D898" s="56" t="s">
        <v>44</v>
      </c>
      <c r="E898" s="62" t="s">
        <v>45</v>
      </c>
      <c r="F898" s="62" t="s">
        <v>98</v>
      </c>
      <c r="G898" s="62" t="s">
        <v>98</v>
      </c>
      <c r="H898" s="62" t="s">
        <v>98</v>
      </c>
      <c r="I898" s="62" t="s">
        <v>97</v>
      </c>
      <c r="J898" s="63"/>
      <c r="K898" s="62"/>
      <c r="L898" s="62"/>
      <c r="M898" s="62" t="s">
        <v>97</v>
      </c>
      <c r="N898" s="62" t="s">
        <v>97</v>
      </c>
      <c r="O898" s="62" t="s">
        <v>98</v>
      </c>
      <c r="P898" s="62" t="s">
        <v>45</v>
      </c>
      <c r="Q898" s="64"/>
      <c r="R898" s="60">
        <f>AVERAGE(E897:J897)</f>
        <v>62.5</v>
      </c>
      <c r="S898" s="61" t="s">
        <v>46</v>
      </c>
    </row>
    <row r="899" spans="1:19" s="185" customFormat="1" ht="11.1" customHeight="1" x14ac:dyDescent="0.25">
      <c r="A899" s="59"/>
      <c r="B899" s="184"/>
      <c r="C899" s="184"/>
      <c r="D899" s="59"/>
      <c r="E899" s="82"/>
      <c r="F899" s="82"/>
      <c r="G899" s="82"/>
      <c r="H899" s="82"/>
      <c r="I899" s="82"/>
      <c r="J899" s="83"/>
      <c r="K899" s="82"/>
      <c r="L899" s="82"/>
      <c r="M899" s="82"/>
      <c r="N899" s="82"/>
      <c r="O899" s="82"/>
      <c r="P899" s="82"/>
      <c r="Q899" s="81"/>
      <c r="R899" s="65"/>
      <c r="S899" s="85"/>
    </row>
    <row r="901" spans="1:19" ht="20.100000000000001" customHeight="1" x14ac:dyDescent="0.25">
      <c r="A901" s="198" t="s">
        <v>281</v>
      </c>
      <c r="B901" s="198"/>
      <c r="C901" s="198"/>
      <c r="D901" s="198"/>
    </row>
    <row r="902" spans="1:19" ht="15" customHeight="1" x14ac:dyDescent="0.25">
      <c r="A902" s="215" t="s">
        <v>351</v>
      </c>
      <c r="B902" s="215"/>
      <c r="D902" s="14" t="s">
        <v>26</v>
      </c>
    </row>
    <row r="904" spans="1:19" ht="11.1" customHeight="1" x14ac:dyDescent="0.25">
      <c r="A904" s="55"/>
      <c r="B904" s="225" t="s">
        <v>116</v>
      </c>
      <c r="C904" s="226"/>
      <c r="D904" s="56" t="s">
        <v>28</v>
      </c>
      <c r="E904" s="57" t="s">
        <v>29</v>
      </c>
      <c r="F904" s="57" t="s">
        <v>30</v>
      </c>
      <c r="G904" s="57" t="s">
        <v>31</v>
      </c>
      <c r="H904" s="57" t="s">
        <v>32</v>
      </c>
      <c r="I904" s="57" t="s">
        <v>33</v>
      </c>
      <c r="J904" s="57" t="s">
        <v>34</v>
      </c>
      <c r="K904" s="57" t="s">
        <v>35</v>
      </c>
      <c r="L904" s="57" t="s">
        <v>36</v>
      </c>
      <c r="M904" s="57" t="s">
        <v>37</v>
      </c>
      <c r="N904" s="57" t="s">
        <v>38</v>
      </c>
      <c r="O904" s="57" t="s">
        <v>39</v>
      </c>
      <c r="P904" s="57" t="s">
        <v>40</v>
      </c>
      <c r="Q904" s="15"/>
      <c r="R904" s="57" t="s">
        <v>41</v>
      </c>
      <c r="S904" s="58"/>
    </row>
    <row r="905" spans="1:19" ht="11.1" customHeight="1" x14ac:dyDescent="0.25">
      <c r="A905" s="59"/>
      <c r="B905" s="227"/>
      <c r="C905" s="228"/>
      <c r="D905" s="56" t="s">
        <v>42</v>
      </c>
      <c r="E905" s="60"/>
      <c r="F905" s="60"/>
      <c r="G905" s="60"/>
      <c r="H905" s="60"/>
      <c r="I905" s="60"/>
      <c r="J905" s="60">
        <v>180</v>
      </c>
      <c r="K905" s="60">
        <v>40</v>
      </c>
      <c r="L905" s="60">
        <v>50</v>
      </c>
      <c r="M905" s="60">
        <v>60</v>
      </c>
      <c r="N905" s="60">
        <v>60</v>
      </c>
      <c r="O905" s="60">
        <v>40</v>
      </c>
      <c r="P905" s="60"/>
      <c r="Q905" s="15"/>
      <c r="R905" s="60">
        <f>AVERAGE(E905:P905)</f>
        <v>71.666666666666671</v>
      </c>
      <c r="S905" s="61" t="s">
        <v>43</v>
      </c>
    </row>
    <row r="906" spans="1:19" ht="11.1" customHeight="1" x14ac:dyDescent="0.25">
      <c r="A906" s="59"/>
      <c r="B906" s="229"/>
      <c r="C906" s="230"/>
      <c r="D906" s="56" t="s">
        <v>44</v>
      </c>
      <c r="E906" s="62"/>
      <c r="F906" s="62"/>
      <c r="G906" s="62"/>
      <c r="H906" s="62"/>
      <c r="I906" s="62"/>
      <c r="J906" s="63"/>
      <c r="K906" s="63"/>
      <c r="L906" s="63"/>
      <c r="M906" s="63"/>
      <c r="N906" s="63"/>
      <c r="O906" s="63"/>
      <c r="P906" s="63"/>
      <c r="Q906" s="64"/>
      <c r="R906" s="60">
        <f>AVERAGE(E905:J905)</f>
        <v>180</v>
      </c>
      <c r="S906" s="61" t="s">
        <v>46</v>
      </c>
    </row>
    <row r="907" spans="1:19" ht="11.1" customHeight="1" x14ac:dyDescent="0.25">
      <c r="A907" s="59"/>
      <c r="B907" s="59"/>
      <c r="C907" s="59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15"/>
      <c r="P907" s="15"/>
      <c r="Q907" s="15"/>
      <c r="R907" s="15"/>
      <c r="S907" s="54"/>
    </row>
    <row r="908" spans="1:19" ht="11.1" customHeight="1" x14ac:dyDescent="0.25">
      <c r="A908" s="55"/>
      <c r="B908" s="225" t="s">
        <v>117</v>
      </c>
      <c r="C908" s="226"/>
      <c r="D908" s="56" t="s">
        <v>28</v>
      </c>
      <c r="E908" s="57" t="s">
        <v>47</v>
      </c>
      <c r="F908" s="57" t="s">
        <v>48</v>
      </c>
      <c r="G908" s="57" t="s">
        <v>49</v>
      </c>
      <c r="H908" s="57" t="s">
        <v>50</v>
      </c>
      <c r="I908" s="57" t="s">
        <v>51</v>
      </c>
      <c r="J908" s="57" t="s">
        <v>52</v>
      </c>
      <c r="K908" s="57" t="s">
        <v>53</v>
      </c>
      <c r="L908" s="57" t="s">
        <v>54</v>
      </c>
      <c r="M908" s="57" t="s">
        <v>55</v>
      </c>
      <c r="N908" s="57" t="s">
        <v>56</v>
      </c>
      <c r="O908" s="57" t="s">
        <v>57</v>
      </c>
      <c r="P908" s="57" t="s">
        <v>58</v>
      </c>
      <c r="Q908" s="15"/>
      <c r="R908" s="57" t="s">
        <v>41</v>
      </c>
      <c r="S908" s="58"/>
    </row>
    <row r="909" spans="1:19" ht="11.1" customHeight="1" x14ac:dyDescent="0.25">
      <c r="A909" s="59"/>
      <c r="B909" s="227"/>
      <c r="C909" s="228"/>
      <c r="D909" s="56" t="s">
        <v>42</v>
      </c>
      <c r="E909" s="60"/>
      <c r="F909" s="60"/>
      <c r="G909" s="60">
        <v>60</v>
      </c>
      <c r="H909" s="60">
        <v>70</v>
      </c>
      <c r="I909" s="60">
        <v>80</v>
      </c>
      <c r="J909" s="60">
        <v>80</v>
      </c>
      <c r="K909" s="60">
        <v>70</v>
      </c>
      <c r="L909" s="60">
        <v>68</v>
      </c>
      <c r="M909" s="60">
        <v>60</v>
      </c>
      <c r="N909" s="60"/>
      <c r="O909" s="60">
        <v>50</v>
      </c>
      <c r="P909" s="60">
        <v>50</v>
      </c>
      <c r="Q909" s="15"/>
      <c r="R909" s="60">
        <f>AVERAGE(E909:P909)</f>
        <v>65.333333333333329</v>
      </c>
      <c r="S909" s="61" t="s">
        <v>43</v>
      </c>
    </row>
    <row r="910" spans="1:19" ht="11.1" customHeight="1" x14ac:dyDescent="0.25">
      <c r="A910" s="59"/>
      <c r="B910" s="229"/>
      <c r="C910" s="230"/>
      <c r="D910" s="56" t="s">
        <v>44</v>
      </c>
      <c r="E910" s="62" t="s">
        <v>45</v>
      </c>
      <c r="F910" s="62" t="s">
        <v>45</v>
      </c>
      <c r="G910" s="62"/>
      <c r="H910" s="62"/>
      <c r="I910" s="62"/>
      <c r="J910" s="63"/>
      <c r="K910" s="63"/>
      <c r="L910" s="63"/>
      <c r="M910" s="63"/>
      <c r="N910" s="63" t="s">
        <v>59</v>
      </c>
      <c r="O910" s="63"/>
      <c r="P910" s="63"/>
      <c r="Q910" s="64"/>
      <c r="R910" s="60">
        <f>AVERAGE(E909:J909)</f>
        <v>72.5</v>
      </c>
      <c r="S910" s="61" t="s">
        <v>46</v>
      </c>
    </row>
    <row r="911" spans="1:19" ht="11.1" customHeight="1" x14ac:dyDescent="0.25">
      <c r="A911" s="59"/>
      <c r="B911" s="52"/>
      <c r="C911" s="15"/>
      <c r="D911" s="66"/>
      <c r="E911" s="66"/>
      <c r="F911" s="66"/>
      <c r="G911" s="61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54"/>
    </row>
    <row r="912" spans="1:19" ht="11.1" customHeight="1" x14ac:dyDescent="0.25">
      <c r="A912" s="55"/>
      <c r="B912" s="225" t="s">
        <v>118</v>
      </c>
      <c r="C912" s="226"/>
      <c r="D912" s="56" t="s">
        <v>28</v>
      </c>
      <c r="E912" s="57" t="s">
        <v>60</v>
      </c>
      <c r="F912" s="57" t="s">
        <v>61</v>
      </c>
      <c r="G912" s="57" t="s">
        <v>62</v>
      </c>
      <c r="H912" s="57" t="s">
        <v>63</v>
      </c>
      <c r="I912" s="57" t="s">
        <v>64</v>
      </c>
      <c r="J912" s="57" t="s">
        <v>65</v>
      </c>
      <c r="K912" s="57" t="s">
        <v>66</v>
      </c>
      <c r="L912" s="57" t="s">
        <v>67</v>
      </c>
      <c r="M912" s="57" t="s">
        <v>68</v>
      </c>
      <c r="N912" s="57" t="s">
        <v>56</v>
      </c>
      <c r="O912" s="57" t="s">
        <v>69</v>
      </c>
      <c r="P912" s="57" t="s">
        <v>70</v>
      </c>
      <c r="Q912" s="15"/>
      <c r="R912" s="57" t="s">
        <v>41</v>
      </c>
      <c r="S912" s="58"/>
    </row>
    <row r="913" spans="1:19" ht="11.1" customHeight="1" x14ac:dyDescent="0.25">
      <c r="A913" s="59"/>
      <c r="B913" s="227"/>
      <c r="C913" s="228"/>
      <c r="D913" s="56" t="s">
        <v>42</v>
      </c>
      <c r="E913" s="60"/>
      <c r="F913" s="60"/>
      <c r="G913" s="60"/>
      <c r="H913" s="60">
        <v>90</v>
      </c>
      <c r="I913" s="60">
        <v>60</v>
      </c>
      <c r="J913" s="60">
        <v>50</v>
      </c>
      <c r="K913" s="60">
        <v>100</v>
      </c>
      <c r="L913" s="60">
        <v>70</v>
      </c>
      <c r="M913" s="60">
        <v>80</v>
      </c>
      <c r="N913" s="60"/>
      <c r="O913" s="60">
        <v>50</v>
      </c>
      <c r="P913" s="60"/>
      <c r="Q913" s="15"/>
      <c r="R913" s="60">
        <f>AVERAGE(E913:P913)</f>
        <v>71.428571428571431</v>
      </c>
      <c r="S913" s="61" t="s">
        <v>43</v>
      </c>
    </row>
    <row r="914" spans="1:19" ht="11.1" customHeight="1" x14ac:dyDescent="0.25">
      <c r="A914" s="59"/>
      <c r="B914" s="229"/>
      <c r="C914" s="230"/>
      <c r="D914" s="56" t="s">
        <v>44</v>
      </c>
      <c r="E914" s="62" t="s">
        <v>45</v>
      </c>
      <c r="F914" s="62" t="s">
        <v>45</v>
      </c>
      <c r="G914" s="62" t="s">
        <v>45</v>
      </c>
      <c r="H914" s="62"/>
      <c r="I914" s="62"/>
      <c r="J914" s="63"/>
      <c r="K914" s="63"/>
      <c r="L914" s="63"/>
      <c r="M914" s="63"/>
      <c r="N914" s="63" t="s">
        <v>59</v>
      </c>
      <c r="O914" s="63"/>
      <c r="P914" s="63" t="s">
        <v>45</v>
      </c>
      <c r="Q914" s="64"/>
      <c r="R914" s="60">
        <f>AVERAGE(E913:J913)</f>
        <v>66.666666666666671</v>
      </c>
      <c r="S914" s="61" t="s">
        <v>46</v>
      </c>
    </row>
    <row r="915" spans="1:19" ht="11.1" customHeight="1" x14ac:dyDescent="0.25">
      <c r="A915" s="59"/>
      <c r="B915" s="55"/>
      <c r="C915" s="59"/>
      <c r="D915" s="59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59"/>
      <c r="R915" s="59"/>
      <c r="S915" s="59"/>
    </row>
    <row r="916" spans="1:19" ht="11.1" customHeight="1" x14ac:dyDescent="0.25">
      <c r="A916" s="55"/>
      <c r="B916" s="225" t="s">
        <v>119</v>
      </c>
      <c r="C916" s="226"/>
      <c r="D916" s="56" t="s">
        <v>28</v>
      </c>
      <c r="E916" s="57" t="s">
        <v>71</v>
      </c>
      <c r="F916" s="57" t="s">
        <v>72</v>
      </c>
      <c r="G916" s="57" t="s">
        <v>73</v>
      </c>
      <c r="H916" s="57" t="s">
        <v>74</v>
      </c>
      <c r="I916" s="57" t="s">
        <v>75</v>
      </c>
      <c r="J916" s="57" t="s">
        <v>76</v>
      </c>
      <c r="K916" s="57" t="s">
        <v>77</v>
      </c>
      <c r="L916" s="57" t="s">
        <v>78</v>
      </c>
      <c r="M916" s="57" t="s">
        <v>79</v>
      </c>
      <c r="N916" s="57" t="s">
        <v>80</v>
      </c>
      <c r="O916" s="57" t="s">
        <v>81</v>
      </c>
      <c r="P916" s="57" t="s">
        <v>82</v>
      </c>
      <c r="Q916" s="15"/>
      <c r="R916" s="57" t="s">
        <v>41</v>
      </c>
      <c r="S916" s="58"/>
    </row>
    <row r="917" spans="1:19" ht="11.1" customHeight="1" x14ac:dyDescent="0.25">
      <c r="A917" s="59"/>
      <c r="B917" s="227"/>
      <c r="C917" s="228"/>
      <c r="D917" s="56" t="s">
        <v>42</v>
      </c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15"/>
      <c r="R917" s="60" t="s">
        <v>16</v>
      </c>
      <c r="S917" s="61" t="s">
        <v>43</v>
      </c>
    </row>
    <row r="918" spans="1:19" ht="11.1" customHeight="1" x14ac:dyDescent="0.25">
      <c r="A918" s="59"/>
      <c r="B918" s="229"/>
      <c r="C918" s="230"/>
      <c r="D918" s="56" t="s">
        <v>44</v>
      </c>
      <c r="E918" s="232" t="s">
        <v>371</v>
      </c>
      <c r="F918" s="233"/>
      <c r="G918" s="233"/>
      <c r="H918" s="233"/>
      <c r="I918" s="233"/>
      <c r="J918" s="233"/>
      <c r="K918" s="233"/>
      <c r="L918" s="233"/>
      <c r="M918" s="233"/>
      <c r="N918" s="233"/>
      <c r="O918" s="233"/>
      <c r="P918" s="234"/>
      <c r="Q918" s="64"/>
      <c r="R918" s="60" t="s">
        <v>16</v>
      </c>
      <c r="S918" s="61" t="s">
        <v>46</v>
      </c>
    </row>
    <row r="919" spans="1:19" ht="11.1" customHeight="1" x14ac:dyDescent="0.25">
      <c r="A919" s="59"/>
      <c r="B919" s="55"/>
      <c r="C919" s="59"/>
      <c r="D919" s="59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59"/>
      <c r="R919" s="59"/>
      <c r="S919" s="59"/>
    </row>
    <row r="920" spans="1:19" ht="11.1" customHeight="1" x14ac:dyDescent="0.25">
      <c r="A920" s="55"/>
      <c r="B920" s="225" t="s">
        <v>122</v>
      </c>
      <c r="C920" s="226"/>
      <c r="D920" s="56" t="s">
        <v>28</v>
      </c>
      <c r="E920" s="57" t="s">
        <v>85</v>
      </c>
      <c r="F920" s="57" t="s">
        <v>86</v>
      </c>
      <c r="G920" s="57" t="s">
        <v>87</v>
      </c>
      <c r="H920" s="57" t="s">
        <v>88</v>
      </c>
      <c r="I920" s="57" t="s">
        <v>89</v>
      </c>
      <c r="J920" s="57" t="s">
        <v>90</v>
      </c>
      <c r="K920" s="57" t="s">
        <v>91</v>
      </c>
      <c r="L920" s="57" t="s">
        <v>92</v>
      </c>
      <c r="M920" s="57" t="s">
        <v>93</v>
      </c>
      <c r="N920" s="57" t="s">
        <v>94</v>
      </c>
      <c r="O920" s="57" t="s">
        <v>95</v>
      </c>
      <c r="P920" s="57" t="s">
        <v>96</v>
      </c>
      <c r="Q920" s="15"/>
      <c r="R920" s="57" t="s">
        <v>41</v>
      </c>
      <c r="S920" s="58"/>
    </row>
    <row r="921" spans="1:19" ht="11.1" customHeight="1" x14ac:dyDescent="0.25">
      <c r="A921" s="59"/>
      <c r="B921" s="227"/>
      <c r="C921" s="228"/>
      <c r="D921" s="56" t="s">
        <v>42</v>
      </c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15"/>
      <c r="R921" s="60" t="s">
        <v>16</v>
      </c>
      <c r="S921" s="61" t="s">
        <v>43</v>
      </c>
    </row>
    <row r="922" spans="1:19" ht="11.1" customHeight="1" x14ac:dyDescent="0.25">
      <c r="A922" s="59"/>
      <c r="B922" s="229"/>
      <c r="C922" s="230"/>
      <c r="D922" s="56" t="s">
        <v>44</v>
      </c>
      <c r="E922" s="232" t="s">
        <v>371</v>
      </c>
      <c r="F922" s="233"/>
      <c r="G922" s="233"/>
      <c r="H922" s="233"/>
      <c r="I922" s="233"/>
      <c r="J922" s="233"/>
      <c r="K922" s="233"/>
      <c r="L922" s="233"/>
      <c r="M922" s="233"/>
      <c r="N922" s="233"/>
      <c r="O922" s="233"/>
      <c r="P922" s="234"/>
      <c r="Q922" s="64"/>
      <c r="R922" s="60" t="s">
        <v>16</v>
      </c>
      <c r="S922" s="61" t="s">
        <v>46</v>
      </c>
    </row>
    <row r="923" spans="1:19" ht="11.1" customHeight="1" x14ac:dyDescent="0.25">
      <c r="A923" s="59"/>
      <c r="B923" s="15"/>
      <c r="C923" s="15"/>
      <c r="D923" s="15"/>
      <c r="E923" s="15"/>
      <c r="F923" s="15"/>
      <c r="G923" s="161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 ht="11.1" customHeight="1" x14ac:dyDescent="0.25">
      <c r="A924" s="55"/>
      <c r="B924" s="225" t="s">
        <v>128</v>
      </c>
      <c r="C924" s="226"/>
      <c r="D924" s="56" t="s">
        <v>28</v>
      </c>
      <c r="E924" s="57" t="s">
        <v>124</v>
      </c>
      <c r="F924" s="57" t="s">
        <v>125</v>
      </c>
      <c r="G924" s="57" t="s">
        <v>126</v>
      </c>
      <c r="H924" s="57" t="s">
        <v>127</v>
      </c>
      <c r="I924" s="57" t="s">
        <v>129</v>
      </c>
      <c r="J924" s="57" t="s">
        <v>130</v>
      </c>
      <c r="K924" s="57" t="s">
        <v>131</v>
      </c>
      <c r="L924" s="57" t="s">
        <v>132</v>
      </c>
      <c r="M924" s="57" t="s">
        <v>133</v>
      </c>
      <c r="N924" s="57" t="s">
        <v>134</v>
      </c>
      <c r="O924" s="57" t="s">
        <v>135</v>
      </c>
      <c r="P924" s="57" t="s">
        <v>136</v>
      </c>
      <c r="Q924" s="15"/>
      <c r="R924" s="57" t="s">
        <v>41</v>
      </c>
      <c r="S924" s="58"/>
    </row>
    <row r="925" spans="1:19" ht="11.1" customHeight="1" x14ac:dyDescent="0.25">
      <c r="A925" s="59"/>
      <c r="B925" s="227"/>
      <c r="C925" s="228"/>
      <c r="D925" s="56" t="s">
        <v>42</v>
      </c>
      <c r="E925" s="60"/>
      <c r="F925" s="60"/>
      <c r="G925" s="60">
        <v>120</v>
      </c>
      <c r="H925" s="60">
        <v>120</v>
      </c>
      <c r="I925" s="60">
        <v>65</v>
      </c>
      <c r="J925" s="60">
        <v>58</v>
      </c>
      <c r="K925" s="60">
        <v>55</v>
      </c>
      <c r="L925" s="60">
        <v>65</v>
      </c>
      <c r="M925" s="60">
        <v>90</v>
      </c>
      <c r="N925" s="60" t="s">
        <v>16</v>
      </c>
      <c r="O925" s="60">
        <v>80</v>
      </c>
      <c r="P925" s="60">
        <v>90</v>
      </c>
      <c r="Q925" s="15"/>
      <c r="R925" s="60">
        <f>AVERAGE(E925:P925)</f>
        <v>82.555555555555557</v>
      </c>
      <c r="S925" s="61" t="s">
        <v>43</v>
      </c>
    </row>
    <row r="926" spans="1:19" ht="11.1" customHeight="1" x14ac:dyDescent="0.25">
      <c r="A926" s="59"/>
      <c r="B926" s="229"/>
      <c r="C926" s="230"/>
      <c r="D926" s="56" t="s">
        <v>44</v>
      </c>
      <c r="E926" s="63" t="s">
        <v>45</v>
      </c>
      <c r="F926" s="63" t="s">
        <v>45</v>
      </c>
      <c r="G926" s="62" t="s">
        <v>177</v>
      </c>
      <c r="H926" s="62" t="s">
        <v>177</v>
      </c>
      <c r="I926" s="63" t="s">
        <v>121</v>
      </c>
      <c r="J926" s="63" t="s">
        <v>121</v>
      </c>
      <c r="K926" s="62" t="s">
        <v>121</v>
      </c>
      <c r="L926" s="62" t="s">
        <v>121</v>
      </c>
      <c r="M926" s="62" t="s">
        <v>177</v>
      </c>
      <c r="N926" s="63" t="s">
        <v>177</v>
      </c>
      <c r="O926" s="63" t="s">
        <v>16</v>
      </c>
      <c r="P926" s="63" t="s">
        <v>16</v>
      </c>
      <c r="Q926" s="64"/>
      <c r="R926" s="60">
        <f>AVERAGE(E925:J925)</f>
        <v>90.75</v>
      </c>
      <c r="S926" s="61" t="s">
        <v>46</v>
      </c>
    </row>
    <row r="927" spans="1:19" ht="11.1" customHeight="1" x14ac:dyDescent="0.25">
      <c r="A927" s="59"/>
      <c r="B927" s="15"/>
      <c r="C927" s="15"/>
      <c r="D927" s="15"/>
      <c r="E927" s="15"/>
      <c r="F927" s="15"/>
      <c r="G927" s="161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 ht="11.1" customHeight="1" x14ac:dyDescent="0.25">
      <c r="A928" s="55"/>
      <c r="B928" s="225" t="s">
        <v>295</v>
      </c>
      <c r="C928" s="226"/>
      <c r="D928" s="56" t="s">
        <v>28</v>
      </c>
      <c r="E928" s="57" t="s">
        <v>296</v>
      </c>
      <c r="F928" s="57" t="s">
        <v>297</v>
      </c>
      <c r="G928" s="57" t="s">
        <v>298</v>
      </c>
      <c r="H928" s="57" t="s">
        <v>299</v>
      </c>
      <c r="I928" s="57" t="s">
        <v>300</v>
      </c>
      <c r="J928" s="57" t="s">
        <v>301</v>
      </c>
      <c r="K928" s="57" t="s">
        <v>302</v>
      </c>
      <c r="L928" s="57" t="s">
        <v>303</v>
      </c>
      <c r="M928" s="57" t="s">
        <v>304</v>
      </c>
      <c r="N928" s="57" t="s">
        <v>305</v>
      </c>
      <c r="O928" s="57" t="s">
        <v>306</v>
      </c>
      <c r="P928" s="57" t="s">
        <v>307</v>
      </c>
      <c r="Q928" s="15"/>
      <c r="R928" s="57" t="s">
        <v>41</v>
      </c>
      <c r="S928" s="58"/>
    </row>
    <row r="929" spans="1:19" ht="11.1" customHeight="1" x14ac:dyDescent="0.25">
      <c r="A929" s="59"/>
      <c r="B929" s="227"/>
      <c r="C929" s="228"/>
      <c r="D929" s="56" t="s">
        <v>42</v>
      </c>
      <c r="E929" s="60">
        <v>40</v>
      </c>
      <c r="F929" s="60">
        <v>50</v>
      </c>
      <c r="G929" s="60">
        <v>50</v>
      </c>
      <c r="H929" s="60">
        <v>45</v>
      </c>
      <c r="I929" s="60">
        <v>70</v>
      </c>
      <c r="J929" s="60">
        <v>40</v>
      </c>
      <c r="K929" s="60">
        <v>40</v>
      </c>
      <c r="L929" s="60">
        <v>35</v>
      </c>
      <c r="M929" s="60">
        <v>40</v>
      </c>
      <c r="N929" s="60">
        <v>40</v>
      </c>
      <c r="O929" s="60">
        <v>35</v>
      </c>
      <c r="P929" s="60">
        <v>40</v>
      </c>
      <c r="Q929" s="15"/>
      <c r="R929" s="60">
        <f>AVERAGE(E929:P929)</f>
        <v>43.75</v>
      </c>
      <c r="S929" s="61" t="s">
        <v>43</v>
      </c>
    </row>
    <row r="930" spans="1:19" ht="11.1" customHeight="1" x14ac:dyDescent="0.25">
      <c r="A930" s="59"/>
      <c r="B930" s="229"/>
      <c r="C930" s="230"/>
      <c r="D930" s="56" t="s">
        <v>44</v>
      </c>
      <c r="E930" s="62" t="s">
        <v>121</v>
      </c>
      <c r="F930" s="62" t="s">
        <v>121</v>
      </c>
      <c r="G930" s="62" t="s">
        <v>121</v>
      </c>
      <c r="H930" s="62" t="s">
        <v>121</v>
      </c>
      <c r="I930" s="62" t="s">
        <v>121</v>
      </c>
      <c r="J930" s="63" t="s">
        <v>331</v>
      </c>
      <c r="K930" s="62" t="s">
        <v>121</v>
      </c>
      <c r="L930" s="62" t="s">
        <v>121</v>
      </c>
      <c r="M930" s="62" t="s">
        <v>121</v>
      </c>
      <c r="N930" s="62" t="s">
        <v>121</v>
      </c>
      <c r="O930" s="144" t="s">
        <v>144</v>
      </c>
      <c r="P930" s="144" t="s">
        <v>144</v>
      </c>
      <c r="Q930" s="64"/>
      <c r="R930" s="60">
        <f>AVERAGE(E929:J929)</f>
        <v>49.166666666666664</v>
      </c>
      <c r="S930" s="61" t="s">
        <v>46</v>
      </c>
    </row>
    <row r="931" spans="1:19" s="179" customFormat="1" ht="11.1" customHeight="1" x14ac:dyDescent="0.25">
      <c r="A931" s="59"/>
      <c r="B931" s="15"/>
      <c r="C931" s="15"/>
      <c r="D931" s="15"/>
      <c r="E931" s="15"/>
      <c r="F931" s="15"/>
      <c r="G931" s="161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 s="179" customFormat="1" ht="11.1" customHeight="1" x14ac:dyDescent="0.25">
      <c r="A932" s="59"/>
      <c r="B932" s="231" t="s">
        <v>408</v>
      </c>
      <c r="C932" s="231"/>
      <c r="D932" s="56" t="s">
        <v>28</v>
      </c>
      <c r="E932" s="57" t="s">
        <v>411</v>
      </c>
      <c r="F932" s="57" t="s">
        <v>412</v>
      </c>
      <c r="G932" s="57" t="s">
        <v>413</v>
      </c>
      <c r="H932" s="57" t="s">
        <v>414</v>
      </c>
      <c r="I932" s="57" t="s">
        <v>415</v>
      </c>
      <c r="J932" s="57" t="s">
        <v>416</v>
      </c>
      <c r="K932" s="57" t="s">
        <v>417</v>
      </c>
      <c r="L932" s="57" t="s">
        <v>418</v>
      </c>
      <c r="M932" s="57" t="s">
        <v>419</v>
      </c>
      <c r="N932" s="57" t="s">
        <v>420</v>
      </c>
      <c r="O932" s="57" t="s">
        <v>421</v>
      </c>
      <c r="P932" s="57" t="s">
        <v>422</v>
      </c>
      <c r="Q932" s="15"/>
      <c r="R932" s="150" t="s">
        <v>41</v>
      </c>
      <c r="S932" s="58"/>
    </row>
    <row r="933" spans="1:19" s="179" customFormat="1" ht="11.1" customHeight="1" x14ac:dyDescent="0.25">
      <c r="A933" s="59"/>
      <c r="B933" s="231"/>
      <c r="C933" s="231"/>
      <c r="D933" s="56" t="s">
        <v>42</v>
      </c>
      <c r="E933" s="60"/>
      <c r="F933" s="60"/>
      <c r="G933" s="60">
        <v>100</v>
      </c>
      <c r="H933" s="60">
        <v>60</v>
      </c>
      <c r="I933" s="60">
        <v>60</v>
      </c>
      <c r="J933" s="60">
        <v>40</v>
      </c>
      <c r="K933" s="60">
        <v>20</v>
      </c>
      <c r="L933" s="60">
        <v>70</v>
      </c>
      <c r="M933" s="60">
        <v>40</v>
      </c>
      <c r="N933" s="60">
        <v>40</v>
      </c>
      <c r="O933" s="60">
        <v>40</v>
      </c>
      <c r="P933" s="60">
        <v>40</v>
      </c>
      <c r="Q933" s="15"/>
      <c r="R933" s="60">
        <f>AVERAGE(E933:P933)</f>
        <v>51</v>
      </c>
      <c r="S933" s="61" t="s">
        <v>43</v>
      </c>
    </row>
    <row r="934" spans="1:19" s="179" customFormat="1" ht="11.1" customHeight="1" x14ac:dyDescent="0.25">
      <c r="A934" s="59"/>
      <c r="B934" s="231"/>
      <c r="C934" s="231"/>
      <c r="D934" s="56" t="s">
        <v>44</v>
      </c>
      <c r="E934" s="62" t="s">
        <v>45</v>
      </c>
      <c r="F934" s="62" t="s">
        <v>45</v>
      </c>
      <c r="G934" s="62" t="s">
        <v>83</v>
      </c>
      <c r="H934" s="62" t="s">
        <v>121</v>
      </c>
      <c r="I934" s="62" t="s">
        <v>144</v>
      </c>
      <c r="J934" s="63" t="s">
        <v>83</v>
      </c>
      <c r="K934" s="62" t="s">
        <v>121</v>
      </c>
      <c r="L934" s="62" t="s">
        <v>121</v>
      </c>
      <c r="M934" s="62" t="s">
        <v>121</v>
      </c>
      <c r="N934" s="62" t="s">
        <v>144</v>
      </c>
      <c r="O934" s="62" t="s">
        <v>121</v>
      </c>
      <c r="P934" s="62" t="s">
        <v>121</v>
      </c>
      <c r="Q934" s="64"/>
      <c r="R934" s="60">
        <f>AVERAGE(E933:J933)</f>
        <v>65</v>
      </c>
      <c r="S934" s="61" t="s">
        <v>46</v>
      </c>
    </row>
    <row r="935" spans="1:19" s="185" customFormat="1" ht="11.1" customHeight="1" x14ac:dyDescent="0.25">
      <c r="A935" s="59"/>
      <c r="B935" s="184"/>
      <c r="C935" s="184"/>
      <c r="D935" s="59"/>
      <c r="E935" s="82"/>
      <c r="F935" s="82"/>
      <c r="G935" s="82"/>
      <c r="H935" s="82"/>
      <c r="I935" s="82"/>
      <c r="J935" s="83"/>
      <c r="K935" s="82"/>
      <c r="L935" s="82"/>
      <c r="M935" s="82"/>
      <c r="N935" s="82"/>
      <c r="O935" s="82"/>
      <c r="P935" s="82"/>
      <c r="Q935" s="81"/>
      <c r="R935" s="65"/>
      <c r="S935" s="85"/>
    </row>
    <row r="936" spans="1:19" s="183" customFormat="1" ht="11.1" customHeight="1" x14ac:dyDescent="0.25">
      <c r="A936" s="59"/>
      <c r="B936" s="231" t="s">
        <v>446</v>
      </c>
      <c r="C936" s="231"/>
      <c r="D936" s="56" t="s">
        <v>28</v>
      </c>
      <c r="E936" s="57" t="s">
        <v>434</v>
      </c>
      <c r="F936" s="57" t="s">
        <v>435</v>
      </c>
      <c r="G936" s="57" t="s">
        <v>436</v>
      </c>
      <c r="H936" s="57" t="s">
        <v>437</v>
      </c>
      <c r="I936" s="57" t="s">
        <v>438</v>
      </c>
      <c r="J936" s="57" t="s">
        <v>439</v>
      </c>
      <c r="K936" s="57" t="s">
        <v>440</v>
      </c>
      <c r="L936" s="57" t="s">
        <v>441</v>
      </c>
      <c r="M936" s="57" t="s">
        <v>442</v>
      </c>
      <c r="N936" s="57" t="s">
        <v>443</v>
      </c>
      <c r="O936" s="57" t="s">
        <v>444</v>
      </c>
      <c r="P936" s="57" t="s">
        <v>445</v>
      </c>
      <c r="Q936" s="15"/>
      <c r="R936" s="150" t="s">
        <v>41</v>
      </c>
      <c r="S936" s="58"/>
    </row>
    <row r="937" spans="1:19" s="183" customFormat="1" ht="11.1" customHeight="1" x14ac:dyDescent="0.25">
      <c r="A937" s="59"/>
      <c r="B937" s="231"/>
      <c r="C937" s="231"/>
      <c r="D937" s="56" t="s">
        <v>42</v>
      </c>
      <c r="E937" s="60"/>
      <c r="F937" s="60">
        <v>80</v>
      </c>
      <c r="G937" s="60">
        <v>50</v>
      </c>
      <c r="H937" s="60">
        <v>40</v>
      </c>
      <c r="I937" s="60">
        <v>40</v>
      </c>
      <c r="J937" s="60">
        <v>40</v>
      </c>
      <c r="K937" s="60">
        <v>40</v>
      </c>
      <c r="L937" s="60">
        <v>40</v>
      </c>
      <c r="M937" s="60">
        <v>30</v>
      </c>
      <c r="N937" s="60">
        <v>40</v>
      </c>
      <c r="O937" s="60">
        <v>35</v>
      </c>
      <c r="P937" s="60">
        <v>30</v>
      </c>
      <c r="Q937" s="15"/>
      <c r="R937" s="60">
        <f>AVERAGE(E937:P937)</f>
        <v>42.272727272727273</v>
      </c>
      <c r="S937" s="61" t="s">
        <v>43</v>
      </c>
    </row>
    <row r="938" spans="1:19" s="183" customFormat="1" ht="11.1" customHeight="1" x14ac:dyDescent="0.25">
      <c r="A938" s="59"/>
      <c r="B938" s="231"/>
      <c r="C938" s="231"/>
      <c r="D938" s="56" t="s">
        <v>44</v>
      </c>
      <c r="E938" s="62" t="s">
        <v>45</v>
      </c>
      <c r="F938" s="62" t="s">
        <v>121</v>
      </c>
      <c r="G938" s="62" t="s">
        <v>83</v>
      </c>
      <c r="H938" s="62" t="s">
        <v>83</v>
      </c>
      <c r="I938" s="62" t="s">
        <v>121</v>
      </c>
      <c r="J938" s="63" t="s">
        <v>121</v>
      </c>
      <c r="K938" s="62" t="s">
        <v>121</v>
      </c>
      <c r="L938" s="62" t="s">
        <v>144</v>
      </c>
      <c r="M938" s="62" t="s">
        <v>121</v>
      </c>
      <c r="N938" s="62" t="s">
        <v>121</v>
      </c>
      <c r="O938" s="62" t="s">
        <v>83</v>
      </c>
      <c r="P938" s="62" t="s">
        <v>83</v>
      </c>
      <c r="Q938" s="64"/>
      <c r="R938" s="60">
        <f>AVERAGE(E937:J937)</f>
        <v>50</v>
      </c>
      <c r="S938" s="61" t="s">
        <v>46</v>
      </c>
    </row>
    <row r="939" spans="1:19" s="185" customFormat="1" ht="11.1" customHeight="1" x14ac:dyDescent="0.25">
      <c r="A939" s="59"/>
      <c r="B939" s="189"/>
      <c r="C939" s="189"/>
      <c r="D939" s="59"/>
      <c r="E939" s="82"/>
      <c r="F939" s="82"/>
      <c r="G939" s="82"/>
      <c r="H939" s="82"/>
      <c r="I939" s="82"/>
      <c r="J939" s="83"/>
      <c r="K939" s="82"/>
      <c r="L939" s="82"/>
      <c r="M939" s="82"/>
      <c r="N939" s="82"/>
      <c r="O939" s="82"/>
      <c r="P939" s="82"/>
      <c r="Q939" s="81"/>
      <c r="R939" s="65"/>
      <c r="S939" s="85"/>
    </row>
    <row r="940" spans="1:19" s="188" customFormat="1" ht="11.1" customHeight="1" x14ac:dyDescent="0.25">
      <c r="A940" s="59"/>
      <c r="B940" s="231" t="s">
        <v>465</v>
      </c>
      <c r="C940" s="231"/>
      <c r="D940" s="56" t="s">
        <v>28</v>
      </c>
      <c r="E940" s="57" t="s">
        <v>466</v>
      </c>
      <c r="F940" s="57" t="s">
        <v>467</v>
      </c>
      <c r="G940" s="57" t="s">
        <v>468</v>
      </c>
      <c r="H940" s="57" t="s">
        <v>469</v>
      </c>
      <c r="I940" s="57" t="s">
        <v>470</v>
      </c>
      <c r="J940" s="57" t="s">
        <v>471</v>
      </c>
      <c r="K940" s="57" t="s">
        <v>472</v>
      </c>
      <c r="L940" s="57" t="s">
        <v>473</v>
      </c>
      <c r="M940" s="57" t="s">
        <v>474</v>
      </c>
      <c r="N940" s="57" t="s">
        <v>475</v>
      </c>
      <c r="O940" s="57" t="s">
        <v>476</v>
      </c>
      <c r="P940" s="57" t="s">
        <v>477</v>
      </c>
      <c r="Q940" s="15"/>
      <c r="R940" s="150" t="s">
        <v>41</v>
      </c>
      <c r="S940" s="58"/>
    </row>
    <row r="941" spans="1:19" s="188" customFormat="1" ht="11.1" customHeight="1" x14ac:dyDescent="0.25">
      <c r="A941" s="59"/>
      <c r="B941" s="231"/>
      <c r="C941" s="231"/>
      <c r="D941" s="56" t="s">
        <v>42</v>
      </c>
      <c r="E941" s="60"/>
      <c r="F941" s="60">
        <v>100</v>
      </c>
      <c r="G941" s="60">
        <v>100</v>
      </c>
      <c r="H941" s="60">
        <v>100</v>
      </c>
      <c r="I941" s="60">
        <v>100</v>
      </c>
      <c r="J941" s="60">
        <v>100</v>
      </c>
      <c r="K941" s="60">
        <v>100</v>
      </c>
      <c r="L941" s="60">
        <v>100</v>
      </c>
      <c r="M941" s="60">
        <v>170</v>
      </c>
      <c r="N941" s="60">
        <v>100</v>
      </c>
      <c r="O941" s="60">
        <v>90</v>
      </c>
      <c r="P941" s="60"/>
      <c r="Q941" s="15"/>
      <c r="R941" s="60">
        <f>AVERAGE(E941:P941)</f>
        <v>106</v>
      </c>
      <c r="S941" s="61" t="s">
        <v>43</v>
      </c>
    </row>
    <row r="942" spans="1:19" s="188" customFormat="1" ht="11.1" customHeight="1" x14ac:dyDescent="0.25">
      <c r="A942" s="59"/>
      <c r="B942" s="231"/>
      <c r="C942" s="231"/>
      <c r="D942" s="56" t="s">
        <v>44</v>
      </c>
      <c r="E942" s="62" t="s">
        <v>45</v>
      </c>
      <c r="F942" s="62"/>
      <c r="G942" s="62"/>
      <c r="H942" s="62"/>
      <c r="I942" s="62"/>
      <c r="J942" s="63"/>
      <c r="K942" s="62"/>
      <c r="L942" s="62"/>
      <c r="M942" s="62" t="s">
        <v>97</v>
      </c>
      <c r="N942" s="62"/>
      <c r="O942" s="62"/>
      <c r="P942" s="62" t="s">
        <v>45</v>
      </c>
      <c r="Q942" s="64"/>
      <c r="R942" s="60">
        <f>AVERAGE(E941:J941)</f>
        <v>100</v>
      </c>
      <c r="S942" s="61" t="s">
        <v>46</v>
      </c>
    </row>
    <row r="943" spans="1:19" s="185" customFormat="1" ht="11.1" customHeight="1" x14ac:dyDescent="0.25">
      <c r="A943" s="59"/>
      <c r="B943" s="184"/>
      <c r="C943" s="184"/>
      <c r="D943" s="59"/>
      <c r="E943" s="82"/>
      <c r="F943" s="82"/>
      <c r="G943" s="82"/>
      <c r="H943" s="82"/>
      <c r="I943" s="82"/>
      <c r="J943" s="83"/>
      <c r="K943" s="82"/>
      <c r="L943" s="82"/>
      <c r="M943" s="82"/>
      <c r="N943" s="82"/>
      <c r="O943" s="82"/>
      <c r="P943" s="82"/>
      <c r="Q943" s="81"/>
      <c r="R943" s="65"/>
      <c r="S943" s="85"/>
    </row>
    <row r="945" spans="1:19" ht="20.100000000000001" customHeight="1" x14ac:dyDescent="0.25">
      <c r="A945" s="198" t="s">
        <v>181</v>
      </c>
      <c r="B945" s="198"/>
      <c r="C945" s="198"/>
    </row>
    <row r="946" spans="1:19" ht="15" customHeight="1" x14ac:dyDescent="0.25">
      <c r="A946" s="215" t="s">
        <v>350</v>
      </c>
      <c r="B946" s="215"/>
      <c r="C946" s="215"/>
      <c r="D946" s="14" t="s">
        <v>26</v>
      </c>
    </row>
    <row r="948" spans="1:19" ht="11.1" customHeight="1" x14ac:dyDescent="0.25">
      <c r="A948" s="55"/>
      <c r="B948" s="225" t="s">
        <v>116</v>
      </c>
      <c r="C948" s="226"/>
      <c r="D948" s="56" t="s">
        <v>28</v>
      </c>
      <c r="E948" s="57" t="s">
        <v>29</v>
      </c>
      <c r="F948" s="57" t="s">
        <v>30</v>
      </c>
      <c r="G948" s="57" t="s">
        <v>31</v>
      </c>
      <c r="H948" s="57" t="s">
        <v>32</v>
      </c>
      <c r="I948" s="57" t="s">
        <v>33</v>
      </c>
      <c r="J948" s="57" t="s">
        <v>34</v>
      </c>
      <c r="K948" s="57" t="s">
        <v>35</v>
      </c>
      <c r="L948" s="57" t="s">
        <v>36</v>
      </c>
      <c r="M948" s="57" t="s">
        <v>37</v>
      </c>
      <c r="N948" s="57" t="s">
        <v>38</v>
      </c>
      <c r="O948" s="57" t="s">
        <v>39</v>
      </c>
      <c r="P948" s="57" t="s">
        <v>40</v>
      </c>
      <c r="Q948" s="15"/>
      <c r="R948" s="57" t="s">
        <v>41</v>
      </c>
      <c r="S948" s="58"/>
    </row>
    <row r="949" spans="1:19" ht="11.1" customHeight="1" x14ac:dyDescent="0.25">
      <c r="A949" s="59"/>
      <c r="B949" s="227"/>
      <c r="C949" s="228"/>
      <c r="D949" s="56" t="s">
        <v>42</v>
      </c>
      <c r="E949" s="60"/>
      <c r="F949" s="60"/>
      <c r="G949" s="60" t="s">
        <v>16</v>
      </c>
      <c r="H949" s="60" t="s">
        <v>16</v>
      </c>
      <c r="I949" s="60" t="s">
        <v>16</v>
      </c>
      <c r="J949" s="60">
        <v>75</v>
      </c>
      <c r="K949" s="60">
        <v>55</v>
      </c>
      <c r="L949" s="60">
        <v>40</v>
      </c>
      <c r="M949" s="60">
        <v>40</v>
      </c>
      <c r="N949" s="60">
        <v>30</v>
      </c>
      <c r="O949" s="60"/>
      <c r="P949" s="60" t="s">
        <v>16</v>
      </c>
      <c r="Q949" s="15"/>
      <c r="R949" s="60">
        <f>AVERAGE(E949:P949)</f>
        <v>48</v>
      </c>
      <c r="S949" s="61" t="s">
        <v>43</v>
      </c>
    </row>
    <row r="950" spans="1:19" ht="11.1" customHeight="1" x14ac:dyDescent="0.25">
      <c r="A950" s="59"/>
      <c r="B950" s="229"/>
      <c r="C950" s="230"/>
      <c r="D950" s="56" t="s">
        <v>44</v>
      </c>
      <c r="E950" s="62"/>
      <c r="F950" s="62"/>
      <c r="G950" s="62"/>
      <c r="H950" s="62"/>
      <c r="I950" s="62"/>
      <c r="J950" s="63"/>
      <c r="K950" s="63"/>
      <c r="L950" s="63"/>
      <c r="M950" s="63"/>
      <c r="N950" s="63"/>
      <c r="O950" s="63" t="s">
        <v>45</v>
      </c>
      <c r="P950" s="63"/>
      <c r="Q950" s="64"/>
      <c r="R950" s="60">
        <f>AVERAGE(E949:J949)</f>
        <v>75</v>
      </c>
      <c r="S950" s="61" t="s">
        <v>46</v>
      </c>
    </row>
    <row r="951" spans="1:19" ht="11.1" customHeight="1" x14ac:dyDescent="0.25">
      <c r="A951" s="59"/>
      <c r="B951" s="59"/>
      <c r="C951" s="59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15"/>
      <c r="P951" s="15"/>
      <c r="Q951" s="15"/>
      <c r="R951" s="15"/>
      <c r="S951" s="54"/>
    </row>
    <row r="952" spans="1:19" ht="11.1" customHeight="1" x14ac:dyDescent="0.25">
      <c r="A952" s="55"/>
      <c r="B952" s="225" t="s">
        <v>117</v>
      </c>
      <c r="C952" s="226"/>
      <c r="D952" s="56" t="s">
        <v>28</v>
      </c>
      <c r="E952" s="57" t="s">
        <v>47</v>
      </c>
      <c r="F952" s="57" t="s">
        <v>48</v>
      </c>
      <c r="G952" s="57" t="s">
        <v>49</v>
      </c>
      <c r="H952" s="57" t="s">
        <v>50</v>
      </c>
      <c r="I952" s="57" t="s">
        <v>51</v>
      </c>
      <c r="J952" s="57" t="s">
        <v>52</v>
      </c>
      <c r="K952" s="57" t="s">
        <v>53</v>
      </c>
      <c r="L952" s="57" t="s">
        <v>54</v>
      </c>
      <c r="M952" s="57" t="s">
        <v>55</v>
      </c>
      <c r="N952" s="57" t="s">
        <v>56</v>
      </c>
      <c r="O952" s="57" t="s">
        <v>57</v>
      </c>
      <c r="P952" s="57" t="s">
        <v>58</v>
      </c>
      <c r="Q952" s="15"/>
      <c r="R952" s="57" t="s">
        <v>41</v>
      </c>
      <c r="S952" s="58"/>
    </row>
    <row r="953" spans="1:19" ht="11.1" customHeight="1" x14ac:dyDescent="0.25">
      <c r="A953" s="59"/>
      <c r="B953" s="227"/>
      <c r="C953" s="228"/>
      <c r="D953" s="56" t="s">
        <v>42</v>
      </c>
      <c r="E953" s="60"/>
      <c r="F953" s="60"/>
      <c r="G953" s="60">
        <v>80</v>
      </c>
      <c r="H953" s="60">
        <v>80</v>
      </c>
      <c r="I953" s="60">
        <v>75</v>
      </c>
      <c r="J953" s="60">
        <v>35</v>
      </c>
      <c r="K953" s="60">
        <v>80</v>
      </c>
      <c r="L953" s="60">
        <v>80</v>
      </c>
      <c r="M953" s="60">
        <v>40</v>
      </c>
      <c r="N953" s="60"/>
      <c r="O953" s="60">
        <v>40</v>
      </c>
      <c r="P953" s="60">
        <v>50</v>
      </c>
      <c r="Q953" s="15"/>
      <c r="R953" s="60">
        <f>AVERAGE(E953:P953)</f>
        <v>62.222222222222221</v>
      </c>
      <c r="S953" s="61" t="s">
        <v>43</v>
      </c>
    </row>
    <row r="954" spans="1:19" ht="11.1" customHeight="1" x14ac:dyDescent="0.25">
      <c r="A954" s="59"/>
      <c r="B954" s="229"/>
      <c r="C954" s="230"/>
      <c r="D954" s="56" t="s">
        <v>44</v>
      </c>
      <c r="E954" s="62" t="s">
        <v>45</v>
      </c>
      <c r="F954" s="62" t="s">
        <v>45</v>
      </c>
      <c r="G954" s="62"/>
      <c r="H954" s="62"/>
      <c r="I954" s="62"/>
      <c r="J954" s="63"/>
      <c r="K954" s="63"/>
      <c r="L954" s="63"/>
      <c r="M954" s="63"/>
      <c r="N954" s="63" t="s">
        <v>112</v>
      </c>
      <c r="O954" s="63"/>
      <c r="P954" s="63"/>
      <c r="Q954" s="64"/>
      <c r="R954" s="60">
        <f>AVERAGE(E953:J953)</f>
        <v>67.5</v>
      </c>
      <c r="S954" s="61" t="s">
        <v>46</v>
      </c>
    </row>
    <row r="955" spans="1:19" ht="11.1" customHeight="1" x14ac:dyDescent="0.25">
      <c r="A955" s="59"/>
      <c r="B955" s="52"/>
      <c r="C955" s="15"/>
      <c r="D955" s="66"/>
      <c r="E955" s="66"/>
      <c r="F955" s="66"/>
      <c r="G955" s="61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54"/>
    </row>
    <row r="956" spans="1:19" ht="11.1" customHeight="1" x14ac:dyDescent="0.25">
      <c r="A956" s="55"/>
      <c r="B956" s="225" t="s">
        <v>118</v>
      </c>
      <c r="C956" s="226"/>
      <c r="D956" s="56" t="s">
        <v>28</v>
      </c>
      <c r="E956" s="57" t="s">
        <v>60</v>
      </c>
      <c r="F956" s="57" t="s">
        <v>61</v>
      </c>
      <c r="G956" s="57" t="s">
        <v>62</v>
      </c>
      <c r="H956" s="57" t="s">
        <v>63</v>
      </c>
      <c r="I956" s="57" t="s">
        <v>64</v>
      </c>
      <c r="J956" s="57" t="s">
        <v>65</v>
      </c>
      <c r="K956" s="57" t="s">
        <v>66</v>
      </c>
      <c r="L956" s="57" t="s">
        <v>67</v>
      </c>
      <c r="M956" s="57" t="s">
        <v>68</v>
      </c>
      <c r="N956" s="57" t="s">
        <v>56</v>
      </c>
      <c r="O956" s="57" t="s">
        <v>69</v>
      </c>
      <c r="P956" s="57" t="s">
        <v>70</v>
      </c>
      <c r="Q956" s="15"/>
      <c r="R956" s="57" t="s">
        <v>41</v>
      </c>
      <c r="S956" s="58"/>
    </row>
    <row r="957" spans="1:19" ht="11.1" customHeight="1" x14ac:dyDescent="0.25">
      <c r="A957" s="59"/>
      <c r="B957" s="227"/>
      <c r="C957" s="228"/>
      <c r="D957" s="56" t="s">
        <v>42</v>
      </c>
      <c r="E957" s="60"/>
      <c r="F957" s="60"/>
      <c r="G957" s="60"/>
      <c r="H957" s="60">
        <v>80</v>
      </c>
      <c r="I957" s="60">
        <v>60</v>
      </c>
      <c r="J957" s="60">
        <v>60</v>
      </c>
      <c r="K957" s="60">
        <v>70</v>
      </c>
      <c r="L957" s="60">
        <v>50</v>
      </c>
      <c r="M957" s="60">
        <v>70</v>
      </c>
      <c r="N957" s="60"/>
      <c r="O957" s="60">
        <v>60</v>
      </c>
      <c r="P957" s="60"/>
      <c r="Q957" s="15"/>
      <c r="R957" s="60">
        <f>AVERAGE(E957:P957)</f>
        <v>64.285714285714292</v>
      </c>
      <c r="S957" s="61" t="s">
        <v>43</v>
      </c>
    </row>
    <row r="958" spans="1:19" ht="11.1" customHeight="1" x14ac:dyDescent="0.25">
      <c r="A958" s="59"/>
      <c r="B958" s="229"/>
      <c r="C958" s="230"/>
      <c r="D958" s="56" t="s">
        <v>44</v>
      </c>
      <c r="E958" s="62" t="s">
        <v>45</v>
      </c>
      <c r="F958" s="62" t="s">
        <v>45</v>
      </c>
      <c r="G958" s="62" t="s">
        <v>45</v>
      </c>
      <c r="H958" s="62"/>
      <c r="I958" s="62"/>
      <c r="J958" s="63"/>
      <c r="K958" s="63"/>
      <c r="L958" s="63"/>
      <c r="M958" s="63"/>
      <c r="N958" s="63" t="s">
        <v>112</v>
      </c>
      <c r="O958" s="63"/>
      <c r="P958" s="63" t="s">
        <v>45</v>
      </c>
      <c r="Q958" s="64"/>
      <c r="R958" s="60">
        <f>AVERAGE(E957:J957)</f>
        <v>66.666666666666671</v>
      </c>
      <c r="S958" s="61" t="s">
        <v>46</v>
      </c>
    </row>
    <row r="959" spans="1:19" ht="11.1" customHeight="1" x14ac:dyDescent="0.25">
      <c r="A959" s="59"/>
      <c r="B959" s="55"/>
      <c r="C959" s="59"/>
      <c r="D959" s="59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59"/>
      <c r="R959" s="59"/>
      <c r="S959" s="59"/>
    </row>
    <row r="960" spans="1:19" ht="11.1" customHeight="1" x14ac:dyDescent="0.25">
      <c r="A960" s="55"/>
      <c r="B960" s="225" t="s">
        <v>119</v>
      </c>
      <c r="C960" s="226"/>
      <c r="D960" s="56" t="s">
        <v>28</v>
      </c>
      <c r="E960" s="57" t="s">
        <v>71</v>
      </c>
      <c r="F960" s="57" t="s">
        <v>72</v>
      </c>
      <c r="G960" s="57" t="s">
        <v>73</v>
      </c>
      <c r="H960" s="57" t="s">
        <v>74</v>
      </c>
      <c r="I960" s="57" t="s">
        <v>75</v>
      </c>
      <c r="J960" s="57" t="s">
        <v>76</v>
      </c>
      <c r="K960" s="57" t="s">
        <v>77</v>
      </c>
      <c r="L960" s="57" t="s">
        <v>78</v>
      </c>
      <c r="M960" s="57" t="s">
        <v>79</v>
      </c>
      <c r="N960" s="57" t="s">
        <v>80</v>
      </c>
      <c r="O960" s="57" t="s">
        <v>81</v>
      </c>
      <c r="P960" s="57" t="s">
        <v>82</v>
      </c>
      <c r="Q960" s="15"/>
      <c r="R960" s="57" t="s">
        <v>41</v>
      </c>
      <c r="S960" s="58"/>
    </row>
    <row r="961" spans="1:19" ht="11.1" customHeight="1" x14ac:dyDescent="0.25">
      <c r="A961" s="59"/>
      <c r="B961" s="227"/>
      <c r="C961" s="228"/>
      <c r="D961" s="56" t="s">
        <v>42</v>
      </c>
      <c r="E961" s="60">
        <v>50</v>
      </c>
      <c r="F961" s="60">
        <v>50</v>
      </c>
      <c r="G961" s="60">
        <v>50</v>
      </c>
      <c r="H961" s="60">
        <v>30</v>
      </c>
      <c r="I961" s="60">
        <v>40</v>
      </c>
      <c r="J961" s="60">
        <v>40</v>
      </c>
      <c r="K961" s="60">
        <v>50</v>
      </c>
      <c r="L961" s="60">
        <v>50</v>
      </c>
      <c r="M961" s="60">
        <v>40</v>
      </c>
      <c r="N961" s="60">
        <v>40</v>
      </c>
      <c r="O961" s="60">
        <v>45</v>
      </c>
      <c r="P961" s="60">
        <v>50</v>
      </c>
      <c r="Q961" s="15"/>
      <c r="R961" s="60">
        <f>AVERAGE(E961:P961)</f>
        <v>44.583333333333336</v>
      </c>
      <c r="S961" s="61" t="s">
        <v>43</v>
      </c>
    </row>
    <row r="962" spans="1:19" ht="11.1" customHeight="1" x14ac:dyDescent="0.25">
      <c r="A962" s="59"/>
      <c r="B962" s="229"/>
      <c r="C962" s="230"/>
      <c r="D962" s="56" t="s">
        <v>44</v>
      </c>
      <c r="E962" s="62"/>
      <c r="F962" s="62"/>
      <c r="G962" s="62"/>
      <c r="H962" s="62"/>
      <c r="I962" s="62"/>
      <c r="J962" s="63" t="s">
        <v>83</v>
      </c>
      <c r="K962" s="63" t="s">
        <v>184</v>
      </c>
      <c r="L962" s="63" t="s">
        <v>184</v>
      </c>
      <c r="M962" s="63" t="s">
        <v>184</v>
      </c>
      <c r="N962" s="63" t="s">
        <v>83</v>
      </c>
      <c r="O962" s="63" t="s">
        <v>83</v>
      </c>
      <c r="P962" s="63" t="s">
        <v>83</v>
      </c>
      <c r="Q962" s="64"/>
      <c r="R962" s="60">
        <f>AVERAGE(E961:J961)</f>
        <v>43.333333333333336</v>
      </c>
      <c r="S962" s="61" t="s">
        <v>46</v>
      </c>
    </row>
    <row r="963" spans="1:19" ht="11.1" customHeight="1" x14ac:dyDescent="0.25">
      <c r="A963" s="59"/>
      <c r="B963" s="55"/>
      <c r="C963" s="59"/>
      <c r="D963" s="59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59"/>
      <c r="R963" s="59"/>
      <c r="S963" s="59"/>
    </row>
    <row r="964" spans="1:19" ht="11.1" customHeight="1" x14ac:dyDescent="0.25">
      <c r="A964" s="55"/>
      <c r="B964" s="225" t="s">
        <v>122</v>
      </c>
      <c r="C964" s="226"/>
      <c r="D964" s="56" t="s">
        <v>28</v>
      </c>
      <c r="E964" s="57" t="s">
        <v>85</v>
      </c>
      <c r="F964" s="57" t="s">
        <v>86</v>
      </c>
      <c r="G964" s="57" t="s">
        <v>87</v>
      </c>
      <c r="H964" s="57" t="s">
        <v>88</v>
      </c>
      <c r="I964" s="57" t="s">
        <v>89</v>
      </c>
      <c r="J964" s="57" t="s">
        <v>90</v>
      </c>
      <c r="K964" s="57" t="s">
        <v>91</v>
      </c>
      <c r="L964" s="57" t="s">
        <v>92</v>
      </c>
      <c r="M964" s="57" t="s">
        <v>93</v>
      </c>
      <c r="N964" s="57" t="s">
        <v>94</v>
      </c>
      <c r="O964" s="57" t="s">
        <v>95</v>
      </c>
      <c r="P964" s="57" t="s">
        <v>96</v>
      </c>
      <c r="Q964" s="15"/>
      <c r="R964" s="57" t="s">
        <v>41</v>
      </c>
      <c r="S964" s="58"/>
    </row>
    <row r="965" spans="1:19" ht="11.1" customHeight="1" x14ac:dyDescent="0.25">
      <c r="A965" s="59"/>
      <c r="B965" s="227"/>
      <c r="C965" s="228"/>
      <c r="D965" s="56" t="s">
        <v>42</v>
      </c>
      <c r="E965" s="60"/>
      <c r="F965" s="60"/>
      <c r="G965" s="60" t="s">
        <v>16</v>
      </c>
      <c r="H965" s="60">
        <v>45</v>
      </c>
      <c r="I965" s="60">
        <v>45</v>
      </c>
      <c r="J965" s="60">
        <v>55</v>
      </c>
      <c r="K965" s="60">
        <v>50</v>
      </c>
      <c r="L965" s="60">
        <v>50</v>
      </c>
      <c r="M965" s="60">
        <v>45</v>
      </c>
      <c r="N965" s="60">
        <v>40</v>
      </c>
      <c r="O965" s="60">
        <v>35</v>
      </c>
      <c r="P965" s="60"/>
      <c r="Q965" s="15"/>
      <c r="R965" s="60">
        <f>AVERAGE(E965:P965)</f>
        <v>45.625</v>
      </c>
      <c r="S965" s="61" t="s">
        <v>43</v>
      </c>
    </row>
    <row r="966" spans="1:19" ht="11.1" customHeight="1" x14ac:dyDescent="0.25">
      <c r="A966" s="59"/>
      <c r="B966" s="229"/>
      <c r="C966" s="230"/>
      <c r="D966" s="56" t="s">
        <v>45</v>
      </c>
      <c r="E966" s="62" t="s">
        <v>45</v>
      </c>
      <c r="F966" s="62" t="s">
        <v>16</v>
      </c>
      <c r="G966" s="62" t="s">
        <v>16</v>
      </c>
      <c r="H966" s="62" t="s">
        <v>121</v>
      </c>
      <c r="I966" s="62" t="s">
        <v>83</v>
      </c>
      <c r="J966" s="63" t="s">
        <v>121</v>
      </c>
      <c r="K966" s="63" t="s">
        <v>121</v>
      </c>
      <c r="L966" s="63" t="s">
        <v>121</v>
      </c>
      <c r="M966" s="63" t="s">
        <v>83</v>
      </c>
      <c r="N966" s="63" t="s">
        <v>83</v>
      </c>
      <c r="O966" s="63" t="s">
        <v>83</v>
      </c>
      <c r="P966" s="63" t="s">
        <v>45</v>
      </c>
      <c r="Q966" s="64"/>
      <c r="R966" s="60">
        <f>AVERAGE(E965:J965)</f>
        <v>48.333333333333336</v>
      </c>
      <c r="S966" s="61" t="s">
        <v>46</v>
      </c>
    </row>
    <row r="967" spans="1:19" ht="11.1" customHeight="1" x14ac:dyDescent="0.25">
      <c r="A967" s="59"/>
      <c r="B967" s="15"/>
      <c r="C967" s="15"/>
      <c r="D967" s="15"/>
      <c r="E967" s="15"/>
      <c r="F967" s="15"/>
      <c r="G967" s="161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</row>
    <row r="968" spans="1:19" ht="11.1" customHeight="1" x14ac:dyDescent="0.25">
      <c r="A968" s="55"/>
      <c r="B968" s="225" t="s">
        <v>128</v>
      </c>
      <c r="C968" s="226"/>
      <c r="D968" s="56" t="s">
        <v>28</v>
      </c>
      <c r="E968" s="57" t="s">
        <v>124</v>
      </c>
      <c r="F968" s="57" t="s">
        <v>125</v>
      </c>
      <c r="G968" s="57" t="s">
        <v>126</v>
      </c>
      <c r="H968" s="57" t="s">
        <v>127</v>
      </c>
      <c r="I968" s="57" t="s">
        <v>129</v>
      </c>
      <c r="J968" s="57" t="s">
        <v>130</v>
      </c>
      <c r="K968" s="57" t="s">
        <v>131</v>
      </c>
      <c r="L968" s="57" t="s">
        <v>132</v>
      </c>
      <c r="M968" s="57" t="s">
        <v>133</v>
      </c>
      <c r="N968" s="57" t="s">
        <v>134</v>
      </c>
      <c r="O968" s="57" t="s">
        <v>135</v>
      </c>
      <c r="P968" s="57" t="s">
        <v>136</v>
      </c>
      <c r="Q968" s="15"/>
      <c r="R968" s="57" t="s">
        <v>41</v>
      </c>
      <c r="S968" s="58"/>
    </row>
    <row r="969" spans="1:19" ht="11.1" customHeight="1" x14ac:dyDescent="0.25">
      <c r="A969" s="59"/>
      <c r="B969" s="227"/>
      <c r="C969" s="228"/>
      <c r="D969" s="56" t="s">
        <v>42</v>
      </c>
      <c r="E969" s="60"/>
      <c r="F969" s="60"/>
      <c r="G969" s="60">
        <v>60</v>
      </c>
      <c r="H969" s="60">
        <v>45</v>
      </c>
      <c r="I969" s="60">
        <v>50</v>
      </c>
      <c r="J969" s="60">
        <v>45</v>
      </c>
      <c r="K969" s="60">
        <v>45</v>
      </c>
      <c r="L969" s="60">
        <v>50</v>
      </c>
      <c r="M969" s="60">
        <v>40</v>
      </c>
      <c r="N969" s="60">
        <v>40</v>
      </c>
      <c r="O969" s="60">
        <v>45</v>
      </c>
      <c r="P969" s="60">
        <v>45</v>
      </c>
      <c r="Q969" s="15"/>
      <c r="R969" s="60">
        <f>AVERAGE(E969:P969)</f>
        <v>46.5</v>
      </c>
      <c r="S969" s="61" t="s">
        <v>43</v>
      </c>
    </row>
    <row r="970" spans="1:19" ht="11.1" customHeight="1" x14ac:dyDescent="0.25">
      <c r="A970" s="59"/>
      <c r="B970" s="229"/>
      <c r="C970" s="230"/>
      <c r="D970" s="56" t="s">
        <v>44</v>
      </c>
      <c r="E970" s="62" t="s">
        <v>45</v>
      </c>
      <c r="F970" s="62" t="s">
        <v>45</v>
      </c>
      <c r="G970" s="144" t="s">
        <v>293</v>
      </c>
      <c r="H970" s="62" t="s">
        <v>83</v>
      </c>
      <c r="I970" s="63" t="s">
        <v>121</v>
      </c>
      <c r="J970" s="63" t="s">
        <v>83</v>
      </c>
      <c r="K970" s="62" t="s">
        <v>83</v>
      </c>
      <c r="L970" s="62" t="s">
        <v>83</v>
      </c>
      <c r="M970" s="62" t="s">
        <v>83</v>
      </c>
      <c r="N970" s="63" t="s">
        <v>83</v>
      </c>
      <c r="O970" s="63" t="s">
        <v>83</v>
      </c>
      <c r="P970" s="63" t="s">
        <v>83</v>
      </c>
      <c r="Q970" s="64"/>
      <c r="R970" s="60">
        <f>AVERAGE(E969:J969)</f>
        <v>50</v>
      </c>
      <c r="S970" s="61" t="s">
        <v>46</v>
      </c>
    </row>
    <row r="971" spans="1:19" ht="11.1" customHeight="1" x14ac:dyDescent="0.25">
      <c r="A971" s="59"/>
      <c r="B971" s="15"/>
      <c r="C971" s="15"/>
      <c r="D971" s="15"/>
      <c r="E971" s="15"/>
      <c r="F971" s="15"/>
      <c r="G971" s="161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 spans="1:19" ht="11.1" customHeight="1" x14ac:dyDescent="0.25">
      <c r="A972" s="55"/>
      <c r="B972" s="225" t="s">
        <v>295</v>
      </c>
      <c r="C972" s="226"/>
      <c r="D972" s="56" t="s">
        <v>28</v>
      </c>
      <c r="E972" s="57" t="s">
        <v>296</v>
      </c>
      <c r="F972" s="57" t="s">
        <v>297</v>
      </c>
      <c r="G972" s="57" t="s">
        <v>298</v>
      </c>
      <c r="H972" s="57" t="s">
        <v>299</v>
      </c>
      <c r="I972" s="57" t="s">
        <v>300</v>
      </c>
      <c r="J972" s="57" t="s">
        <v>301</v>
      </c>
      <c r="K972" s="57" t="s">
        <v>302</v>
      </c>
      <c r="L972" s="57" t="s">
        <v>303</v>
      </c>
      <c r="M972" s="57" t="s">
        <v>304</v>
      </c>
      <c r="N972" s="57" t="s">
        <v>305</v>
      </c>
      <c r="O972" s="57" t="s">
        <v>306</v>
      </c>
      <c r="P972" s="57" t="s">
        <v>307</v>
      </c>
      <c r="Q972" s="15"/>
      <c r="R972" s="57" t="s">
        <v>41</v>
      </c>
      <c r="S972" s="58"/>
    </row>
    <row r="973" spans="1:19" ht="11.1" customHeight="1" x14ac:dyDescent="0.25">
      <c r="A973" s="59"/>
      <c r="B973" s="227"/>
      <c r="C973" s="228"/>
      <c r="D973" s="56" t="s">
        <v>42</v>
      </c>
      <c r="E973" s="60">
        <v>40</v>
      </c>
      <c r="F973" s="60">
        <v>45</v>
      </c>
      <c r="G973" s="60">
        <v>40</v>
      </c>
      <c r="H973" s="60">
        <v>45</v>
      </c>
      <c r="I973" s="60">
        <v>25</v>
      </c>
      <c r="J973" s="60">
        <v>15</v>
      </c>
      <c r="K973" s="60">
        <v>20</v>
      </c>
      <c r="L973" s="60">
        <v>20</v>
      </c>
      <c r="M973" s="60">
        <v>15</v>
      </c>
      <c r="N973" s="60">
        <v>20</v>
      </c>
      <c r="O973" s="60">
        <v>25</v>
      </c>
      <c r="P973" s="60">
        <v>25</v>
      </c>
      <c r="Q973" s="15"/>
      <c r="R973" s="60">
        <f>AVERAGE(E973:P973)</f>
        <v>27.916666666666668</v>
      </c>
      <c r="S973" s="61" t="s">
        <v>43</v>
      </c>
    </row>
    <row r="974" spans="1:19" ht="11.1" customHeight="1" x14ac:dyDescent="0.25">
      <c r="A974" s="59"/>
      <c r="B974" s="229"/>
      <c r="C974" s="230"/>
      <c r="D974" s="56" t="s">
        <v>44</v>
      </c>
      <c r="E974" s="62" t="s">
        <v>121</v>
      </c>
      <c r="F974" s="62" t="s">
        <v>121</v>
      </c>
      <c r="G974" s="62" t="s">
        <v>121</v>
      </c>
      <c r="H974" s="62" t="s">
        <v>121</v>
      </c>
      <c r="I974" s="62" t="s">
        <v>200</v>
      </c>
      <c r="J974" s="63" t="s">
        <v>121</v>
      </c>
      <c r="K974" s="62" t="s">
        <v>121</v>
      </c>
      <c r="L974" s="144" t="s">
        <v>331</v>
      </c>
      <c r="M974" s="62" t="s">
        <v>121</v>
      </c>
      <c r="N974" s="62" t="s">
        <v>121</v>
      </c>
      <c r="O974" s="144" t="s">
        <v>144</v>
      </c>
      <c r="P974" s="62" t="s">
        <v>121</v>
      </c>
      <c r="Q974" s="64"/>
      <c r="R974" s="60">
        <f>AVERAGE(E973:J973)</f>
        <v>35</v>
      </c>
      <c r="S974" s="61" t="s">
        <v>46</v>
      </c>
    </row>
    <row r="975" spans="1:19" s="179" customFormat="1" ht="11.1" customHeight="1" x14ac:dyDescent="0.25">
      <c r="A975" s="59"/>
      <c r="B975" s="15"/>
      <c r="C975" s="15"/>
      <c r="D975" s="15"/>
      <c r="E975" s="15"/>
      <c r="F975" s="15"/>
      <c r="G975" s="161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 spans="1:19" s="179" customFormat="1" ht="11.1" customHeight="1" x14ac:dyDescent="0.25">
      <c r="A976" s="59"/>
      <c r="B976" s="231" t="s">
        <v>408</v>
      </c>
      <c r="C976" s="231"/>
      <c r="D976" s="56" t="s">
        <v>28</v>
      </c>
      <c r="E976" s="57" t="s">
        <v>411</v>
      </c>
      <c r="F976" s="57" t="s">
        <v>412</v>
      </c>
      <c r="G976" s="57" t="s">
        <v>413</v>
      </c>
      <c r="H976" s="57" t="s">
        <v>414</v>
      </c>
      <c r="I976" s="57" t="s">
        <v>415</v>
      </c>
      <c r="J976" s="57" t="s">
        <v>416</v>
      </c>
      <c r="K976" s="57" t="s">
        <v>417</v>
      </c>
      <c r="L976" s="57" t="s">
        <v>418</v>
      </c>
      <c r="M976" s="57" t="s">
        <v>419</v>
      </c>
      <c r="N976" s="57" t="s">
        <v>420</v>
      </c>
      <c r="O976" s="57" t="s">
        <v>421</v>
      </c>
      <c r="P976" s="57" t="s">
        <v>422</v>
      </c>
      <c r="Q976" s="15"/>
      <c r="R976" s="150" t="s">
        <v>41</v>
      </c>
      <c r="S976" s="58"/>
    </row>
    <row r="977" spans="1:19" s="179" customFormat="1" ht="11.1" customHeight="1" x14ac:dyDescent="0.25">
      <c r="A977" s="59"/>
      <c r="B977" s="231"/>
      <c r="C977" s="231"/>
      <c r="D977" s="56" t="s">
        <v>42</v>
      </c>
      <c r="E977" s="60">
        <v>50</v>
      </c>
      <c r="F977" s="60">
        <v>15</v>
      </c>
      <c r="G977" s="60">
        <v>20</v>
      </c>
      <c r="H977" s="60">
        <v>20</v>
      </c>
      <c r="I977" s="60">
        <v>20</v>
      </c>
      <c r="J977" s="60">
        <v>20</v>
      </c>
      <c r="K977" s="60">
        <v>10</v>
      </c>
      <c r="L977" s="60">
        <v>15</v>
      </c>
      <c r="M977" s="60">
        <v>15</v>
      </c>
      <c r="N977" s="60">
        <v>15</v>
      </c>
      <c r="O977" s="60">
        <v>50</v>
      </c>
      <c r="P977" s="60">
        <v>50</v>
      </c>
      <c r="Q977" s="15"/>
      <c r="R977" s="60">
        <f>AVERAGE(E977:P977)</f>
        <v>25</v>
      </c>
      <c r="S977" s="61" t="s">
        <v>43</v>
      </c>
    </row>
    <row r="978" spans="1:19" s="179" customFormat="1" ht="11.1" customHeight="1" x14ac:dyDescent="0.25">
      <c r="A978" s="59"/>
      <c r="B978" s="231"/>
      <c r="C978" s="231"/>
      <c r="D978" s="56" t="s">
        <v>44</v>
      </c>
      <c r="E978" s="62" t="s">
        <v>83</v>
      </c>
      <c r="F978" s="62" t="s">
        <v>83</v>
      </c>
      <c r="G978" s="62" t="s">
        <v>83</v>
      </c>
      <c r="H978" s="62" t="s">
        <v>83</v>
      </c>
      <c r="I978" s="62" t="s">
        <v>83</v>
      </c>
      <c r="J978" s="63" t="s">
        <v>83</v>
      </c>
      <c r="K978" s="62" t="s">
        <v>144</v>
      </c>
      <c r="L978" s="62" t="s">
        <v>83</v>
      </c>
      <c r="M978" s="62" t="s">
        <v>83</v>
      </c>
      <c r="N978" s="62" t="s">
        <v>83</v>
      </c>
      <c r="O978" s="62" t="s">
        <v>83</v>
      </c>
      <c r="P978" s="62" t="s">
        <v>433</v>
      </c>
      <c r="Q978" s="64"/>
      <c r="R978" s="60">
        <f>AVERAGE(E977:J977)</f>
        <v>24.166666666666668</v>
      </c>
      <c r="S978" s="61" t="s">
        <v>46</v>
      </c>
    </row>
    <row r="979" spans="1:19" s="185" customFormat="1" ht="11.1" customHeight="1" x14ac:dyDescent="0.25">
      <c r="A979" s="59"/>
      <c r="B979" s="184"/>
      <c r="C979" s="184"/>
      <c r="D979" s="59"/>
      <c r="E979" s="82"/>
      <c r="F979" s="82"/>
      <c r="G979" s="82"/>
      <c r="H979" s="82"/>
      <c r="I979" s="82"/>
      <c r="J979" s="83"/>
      <c r="K979" s="82"/>
      <c r="L979" s="82"/>
      <c r="M979" s="82"/>
      <c r="N979" s="82"/>
      <c r="O979" s="82"/>
      <c r="P979" s="82"/>
      <c r="Q979" s="81"/>
      <c r="R979" s="65"/>
      <c r="S979" s="85"/>
    </row>
    <row r="980" spans="1:19" s="183" customFormat="1" ht="11.1" customHeight="1" x14ac:dyDescent="0.25">
      <c r="A980" s="59"/>
      <c r="B980" s="231" t="s">
        <v>446</v>
      </c>
      <c r="C980" s="231"/>
      <c r="D980" s="56" t="s">
        <v>28</v>
      </c>
      <c r="E980" s="57" t="s">
        <v>434</v>
      </c>
      <c r="F980" s="57" t="s">
        <v>435</v>
      </c>
      <c r="G980" s="57" t="s">
        <v>436</v>
      </c>
      <c r="H980" s="57" t="s">
        <v>437</v>
      </c>
      <c r="I980" s="57" t="s">
        <v>438</v>
      </c>
      <c r="J980" s="57" t="s">
        <v>439</v>
      </c>
      <c r="K980" s="57" t="s">
        <v>440</v>
      </c>
      <c r="L980" s="57" t="s">
        <v>441</v>
      </c>
      <c r="M980" s="57" t="s">
        <v>442</v>
      </c>
      <c r="N980" s="57" t="s">
        <v>443</v>
      </c>
      <c r="O980" s="57" t="s">
        <v>444</v>
      </c>
      <c r="P980" s="57" t="s">
        <v>445</v>
      </c>
      <c r="Q980" s="15"/>
      <c r="R980" s="150" t="s">
        <v>41</v>
      </c>
      <c r="S980" s="58"/>
    </row>
    <row r="981" spans="1:19" s="183" customFormat="1" ht="11.1" customHeight="1" x14ac:dyDescent="0.25">
      <c r="A981" s="59"/>
      <c r="B981" s="231"/>
      <c r="C981" s="231"/>
      <c r="D981" s="56" t="s">
        <v>42</v>
      </c>
      <c r="E981" s="60"/>
      <c r="F981" s="60">
        <v>20</v>
      </c>
      <c r="G981" s="60">
        <v>20</v>
      </c>
      <c r="H981" s="60">
        <v>20</v>
      </c>
      <c r="I981" s="60">
        <v>20</v>
      </c>
      <c r="J981" s="60">
        <v>25</v>
      </c>
      <c r="K981" s="60">
        <v>20</v>
      </c>
      <c r="L981" s="60">
        <v>30</v>
      </c>
      <c r="M981" s="60">
        <v>30</v>
      </c>
      <c r="N981" s="60">
        <v>20</v>
      </c>
      <c r="O981" s="60">
        <v>30</v>
      </c>
      <c r="P981" s="60">
        <v>50</v>
      </c>
      <c r="Q981" s="15"/>
      <c r="R981" s="60">
        <f>AVERAGE(E981:P981)</f>
        <v>25.90909090909091</v>
      </c>
      <c r="S981" s="61" t="s">
        <v>43</v>
      </c>
    </row>
    <row r="982" spans="1:19" s="183" customFormat="1" ht="11.1" customHeight="1" x14ac:dyDescent="0.25">
      <c r="A982" s="59"/>
      <c r="B982" s="231"/>
      <c r="C982" s="231"/>
      <c r="D982" s="56" t="s">
        <v>44</v>
      </c>
      <c r="E982" s="62" t="s">
        <v>45</v>
      </c>
      <c r="F982" s="62" t="s">
        <v>83</v>
      </c>
      <c r="G982" s="62" t="s">
        <v>83</v>
      </c>
      <c r="H982" s="62" t="s">
        <v>83</v>
      </c>
      <c r="I982" s="62" t="s">
        <v>457</v>
      </c>
      <c r="J982" s="63" t="s">
        <v>144</v>
      </c>
      <c r="K982" s="62" t="s">
        <v>121</v>
      </c>
      <c r="L982" s="62" t="s">
        <v>121</v>
      </c>
      <c r="M982" s="62" t="s">
        <v>83</v>
      </c>
      <c r="N982" s="62" t="s">
        <v>83</v>
      </c>
      <c r="O982" s="62" t="s">
        <v>457</v>
      </c>
      <c r="P982" s="62" t="s">
        <v>83</v>
      </c>
      <c r="Q982" s="64"/>
      <c r="R982" s="60">
        <f>AVERAGE(E981:J981)</f>
        <v>21</v>
      </c>
      <c r="S982" s="61" t="s">
        <v>46</v>
      </c>
    </row>
    <row r="983" spans="1:19" s="185" customFormat="1" ht="11.1" customHeight="1" x14ac:dyDescent="0.25">
      <c r="A983" s="59"/>
      <c r="B983" s="189"/>
      <c r="C983" s="189"/>
      <c r="D983" s="59"/>
      <c r="E983" s="82"/>
      <c r="F983" s="82"/>
      <c r="G983" s="82"/>
      <c r="H983" s="82"/>
      <c r="I983" s="82"/>
      <c r="J983" s="83"/>
      <c r="K983" s="82"/>
      <c r="L983" s="82"/>
      <c r="M983" s="82"/>
      <c r="N983" s="82"/>
      <c r="O983" s="82"/>
      <c r="P983" s="82"/>
      <c r="Q983" s="81"/>
      <c r="R983" s="65"/>
      <c r="S983" s="85"/>
    </row>
    <row r="984" spans="1:19" s="188" customFormat="1" ht="11.1" customHeight="1" x14ac:dyDescent="0.25">
      <c r="A984" s="59"/>
      <c r="B984" s="231" t="s">
        <v>465</v>
      </c>
      <c r="C984" s="231"/>
      <c r="D984" s="56" t="s">
        <v>28</v>
      </c>
      <c r="E984" s="57" t="s">
        <v>466</v>
      </c>
      <c r="F984" s="57" t="s">
        <v>467</v>
      </c>
      <c r="G984" s="57" t="s">
        <v>468</v>
      </c>
      <c r="H984" s="57" t="s">
        <v>469</v>
      </c>
      <c r="I984" s="57" t="s">
        <v>470</v>
      </c>
      <c r="J984" s="57" t="s">
        <v>471</v>
      </c>
      <c r="K984" s="57" t="s">
        <v>472</v>
      </c>
      <c r="L984" s="57" t="s">
        <v>473</v>
      </c>
      <c r="M984" s="57" t="s">
        <v>474</v>
      </c>
      <c r="N984" s="57" t="s">
        <v>475</v>
      </c>
      <c r="O984" s="57" t="s">
        <v>476</v>
      </c>
      <c r="P984" s="57" t="s">
        <v>477</v>
      </c>
      <c r="Q984" s="15"/>
      <c r="R984" s="150" t="s">
        <v>41</v>
      </c>
      <c r="S984" s="58"/>
    </row>
    <row r="985" spans="1:19" s="188" customFormat="1" ht="11.1" customHeight="1" x14ac:dyDescent="0.25">
      <c r="A985" s="59"/>
      <c r="B985" s="231"/>
      <c r="C985" s="231"/>
      <c r="D985" s="56" t="s">
        <v>42</v>
      </c>
      <c r="E985" s="60"/>
      <c r="F985" s="60"/>
      <c r="G985" s="60">
        <v>30</v>
      </c>
      <c r="H985" s="60">
        <v>40</v>
      </c>
      <c r="I985" s="60">
        <v>40</v>
      </c>
      <c r="J985" s="60">
        <v>50</v>
      </c>
      <c r="K985" s="60">
        <v>50</v>
      </c>
      <c r="L985" s="60">
        <v>30</v>
      </c>
      <c r="M985" s="60">
        <v>35</v>
      </c>
      <c r="N985" s="60">
        <v>40</v>
      </c>
      <c r="O985" s="60">
        <v>45</v>
      </c>
      <c r="P985" s="60">
        <v>45</v>
      </c>
      <c r="Q985" s="15"/>
      <c r="R985" s="60">
        <f>AVERAGE(E985:P985)</f>
        <v>40.5</v>
      </c>
      <c r="S985" s="61" t="s">
        <v>43</v>
      </c>
    </row>
    <row r="986" spans="1:19" s="188" customFormat="1" ht="11.1" customHeight="1" x14ac:dyDescent="0.25">
      <c r="A986" s="59"/>
      <c r="B986" s="231"/>
      <c r="C986" s="231"/>
      <c r="D986" s="56" t="s">
        <v>44</v>
      </c>
      <c r="E986" s="62" t="s">
        <v>45</v>
      </c>
      <c r="F986" s="62" t="s">
        <v>45</v>
      </c>
      <c r="G986" s="62" t="s">
        <v>200</v>
      </c>
      <c r="H986" s="62" t="s">
        <v>200</v>
      </c>
      <c r="I986" s="62" t="s">
        <v>83</v>
      </c>
      <c r="J986" s="63" t="s">
        <v>83</v>
      </c>
      <c r="K986" s="62" t="s">
        <v>83</v>
      </c>
      <c r="L986" s="62" t="s">
        <v>83</v>
      </c>
      <c r="M986" s="62" t="s">
        <v>83</v>
      </c>
      <c r="N986" s="62" t="s">
        <v>83</v>
      </c>
      <c r="O986" s="62" t="s">
        <v>291</v>
      </c>
      <c r="P986" s="62" t="s">
        <v>83</v>
      </c>
      <c r="Q986" s="64"/>
      <c r="R986" s="60">
        <f>AVERAGE(E985:J985)</f>
        <v>40</v>
      </c>
      <c r="S986" s="61" t="s">
        <v>46</v>
      </c>
    </row>
    <row r="987" spans="1:19" s="185" customFormat="1" ht="11.1" customHeight="1" x14ac:dyDescent="0.25">
      <c r="A987" s="59"/>
      <c r="B987" s="184"/>
      <c r="C987" s="184"/>
      <c r="D987" s="59"/>
      <c r="E987" s="82"/>
      <c r="F987" s="82"/>
      <c r="G987" s="82"/>
      <c r="H987" s="82"/>
      <c r="I987" s="82"/>
      <c r="J987" s="83"/>
      <c r="K987" s="82"/>
      <c r="L987" s="82"/>
      <c r="M987" s="82"/>
      <c r="N987" s="82"/>
      <c r="O987" s="82"/>
      <c r="P987" s="82"/>
      <c r="Q987" s="81"/>
      <c r="R987" s="65"/>
      <c r="S987" s="85"/>
    </row>
    <row r="989" spans="1:19" ht="20.100000000000001" customHeight="1" x14ac:dyDescent="0.25">
      <c r="A989" s="198" t="s">
        <v>406</v>
      </c>
      <c r="B989" s="198"/>
      <c r="C989" s="198"/>
    </row>
    <row r="990" spans="1:19" ht="15" customHeight="1" x14ac:dyDescent="0.25">
      <c r="A990" s="215"/>
      <c r="B990" s="215"/>
      <c r="C990" s="215"/>
      <c r="D990" s="14" t="s">
        <v>26</v>
      </c>
    </row>
    <row r="992" spans="1:19" ht="11.1" customHeight="1" x14ac:dyDescent="0.25">
      <c r="A992" s="55"/>
      <c r="B992" s="225" t="s">
        <v>116</v>
      </c>
      <c r="C992" s="226"/>
      <c r="D992" s="56" t="s">
        <v>28</v>
      </c>
      <c r="E992" s="57" t="s">
        <v>29</v>
      </c>
      <c r="F992" s="57" t="s">
        <v>30</v>
      </c>
      <c r="G992" s="57" t="s">
        <v>31</v>
      </c>
      <c r="H992" s="57" t="s">
        <v>32</v>
      </c>
      <c r="I992" s="57" t="s">
        <v>33</v>
      </c>
      <c r="J992" s="57" t="s">
        <v>34</v>
      </c>
      <c r="K992" s="57" t="s">
        <v>35</v>
      </c>
      <c r="L992" s="57" t="s">
        <v>36</v>
      </c>
      <c r="M992" s="57" t="s">
        <v>37</v>
      </c>
      <c r="N992" s="57" t="s">
        <v>38</v>
      </c>
      <c r="O992" s="57" t="s">
        <v>39</v>
      </c>
      <c r="P992" s="57" t="s">
        <v>40</v>
      </c>
      <c r="Q992" s="15"/>
      <c r="R992" s="57" t="s">
        <v>41</v>
      </c>
      <c r="S992" s="58"/>
    </row>
    <row r="993" spans="1:19" ht="11.1" customHeight="1" x14ac:dyDescent="0.25">
      <c r="A993" s="59"/>
      <c r="B993" s="227"/>
      <c r="C993" s="228"/>
      <c r="D993" s="56" t="s">
        <v>42</v>
      </c>
      <c r="E993" s="60"/>
      <c r="F993" s="60"/>
      <c r="G993" s="60">
        <v>45</v>
      </c>
      <c r="H993" s="60">
        <v>50</v>
      </c>
      <c r="I993" s="60" t="s">
        <v>16</v>
      </c>
      <c r="J993" s="60" t="s">
        <v>16</v>
      </c>
      <c r="K993" s="60" t="s">
        <v>16</v>
      </c>
      <c r="L993" s="60">
        <v>32</v>
      </c>
      <c r="M993" s="60">
        <v>30</v>
      </c>
      <c r="N993" s="60"/>
      <c r="O993" s="60"/>
      <c r="P993" s="60"/>
      <c r="Q993" s="15"/>
      <c r="R993" s="60">
        <f>AVERAGE(E993:P993)</f>
        <v>39.25</v>
      </c>
      <c r="S993" s="61" t="s">
        <v>43</v>
      </c>
    </row>
    <row r="994" spans="1:19" ht="11.1" customHeight="1" x14ac:dyDescent="0.25">
      <c r="A994" s="59"/>
      <c r="B994" s="229"/>
      <c r="C994" s="230"/>
      <c r="D994" s="56" t="s">
        <v>44</v>
      </c>
      <c r="E994" s="62"/>
      <c r="F994" s="62"/>
      <c r="G994" s="62"/>
      <c r="H994" s="62"/>
      <c r="I994" s="62"/>
      <c r="J994" s="63"/>
      <c r="K994" s="63"/>
      <c r="L994" s="63"/>
      <c r="M994" s="63"/>
      <c r="N994" s="63"/>
      <c r="O994" s="63"/>
      <c r="P994" s="63"/>
      <c r="Q994" s="64"/>
      <c r="R994" s="60">
        <f>AVERAGE(E993:J993)</f>
        <v>47.5</v>
      </c>
      <c r="S994" s="61" t="s">
        <v>46</v>
      </c>
    </row>
    <row r="995" spans="1:19" ht="11.1" customHeight="1" x14ac:dyDescent="0.25">
      <c r="A995" s="59"/>
      <c r="B995" s="59"/>
      <c r="C995" s="59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15"/>
      <c r="P995" s="15"/>
      <c r="Q995" s="15"/>
      <c r="R995" s="15"/>
      <c r="S995" s="54"/>
    </row>
    <row r="996" spans="1:19" ht="11.1" customHeight="1" x14ac:dyDescent="0.25">
      <c r="A996" s="55"/>
      <c r="B996" s="225" t="s">
        <v>117</v>
      </c>
      <c r="C996" s="226"/>
      <c r="D996" s="56" t="s">
        <v>28</v>
      </c>
      <c r="E996" s="57" t="s">
        <v>47</v>
      </c>
      <c r="F996" s="57" t="s">
        <v>48</v>
      </c>
      <c r="G996" s="57" t="s">
        <v>49</v>
      </c>
      <c r="H996" s="57" t="s">
        <v>50</v>
      </c>
      <c r="I996" s="57" t="s">
        <v>51</v>
      </c>
      <c r="J996" s="57" t="s">
        <v>52</v>
      </c>
      <c r="K996" s="57" t="s">
        <v>53</v>
      </c>
      <c r="L996" s="57" t="s">
        <v>54</v>
      </c>
      <c r="M996" s="57" t="s">
        <v>55</v>
      </c>
      <c r="N996" s="57" t="s">
        <v>56</v>
      </c>
      <c r="O996" s="57" t="s">
        <v>57</v>
      </c>
      <c r="P996" s="57" t="s">
        <v>58</v>
      </c>
      <c r="Q996" s="15"/>
      <c r="R996" s="57" t="s">
        <v>41</v>
      </c>
      <c r="S996" s="58"/>
    </row>
    <row r="997" spans="1:19" ht="11.1" customHeight="1" x14ac:dyDescent="0.25">
      <c r="A997" s="59"/>
      <c r="B997" s="227"/>
      <c r="C997" s="228"/>
      <c r="D997" s="56" t="s">
        <v>42</v>
      </c>
      <c r="E997" s="60">
        <v>45</v>
      </c>
      <c r="F997" s="60">
        <v>30</v>
      </c>
      <c r="G997" s="60">
        <v>40</v>
      </c>
      <c r="H997" s="60">
        <v>50</v>
      </c>
      <c r="I997" s="60">
        <v>10</v>
      </c>
      <c r="J997" s="60">
        <v>45</v>
      </c>
      <c r="K997" s="60">
        <v>80</v>
      </c>
      <c r="L997" s="60">
        <v>20</v>
      </c>
      <c r="M997" s="60">
        <v>70</v>
      </c>
      <c r="N997" s="60">
        <v>50</v>
      </c>
      <c r="O997" s="60">
        <v>60</v>
      </c>
      <c r="P997" s="60">
        <v>55</v>
      </c>
      <c r="Q997" s="15"/>
      <c r="R997" s="60">
        <f>AVERAGE(E997:P997)</f>
        <v>46.25</v>
      </c>
      <c r="S997" s="61" t="s">
        <v>43</v>
      </c>
    </row>
    <row r="998" spans="1:19" ht="11.1" customHeight="1" x14ac:dyDescent="0.25">
      <c r="A998" s="59"/>
      <c r="B998" s="229"/>
      <c r="C998" s="230"/>
      <c r="D998" s="56" t="s">
        <v>44</v>
      </c>
      <c r="E998" s="62"/>
      <c r="F998" s="62"/>
      <c r="G998" s="62"/>
      <c r="H998" s="62"/>
      <c r="I998" s="62"/>
      <c r="J998" s="63"/>
      <c r="K998" s="63"/>
      <c r="L998" s="63"/>
      <c r="M998" s="63"/>
      <c r="N998" s="63"/>
      <c r="O998" s="63"/>
      <c r="P998" s="63"/>
      <c r="Q998" s="64"/>
      <c r="R998" s="60">
        <f>AVERAGE(E997:J997)</f>
        <v>36.666666666666664</v>
      </c>
      <c r="S998" s="61" t="s">
        <v>46</v>
      </c>
    </row>
    <row r="999" spans="1:19" ht="11.1" customHeight="1" x14ac:dyDescent="0.25">
      <c r="A999" s="59"/>
      <c r="B999" s="52"/>
      <c r="C999" s="15"/>
      <c r="D999" s="66"/>
      <c r="E999" s="66"/>
      <c r="F999" s="66"/>
      <c r="G999" s="61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54"/>
    </row>
    <row r="1000" spans="1:19" ht="11.1" customHeight="1" x14ac:dyDescent="0.25">
      <c r="A1000" s="55"/>
      <c r="B1000" s="225" t="s">
        <v>118</v>
      </c>
      <c r="C1000" s="226"/>
      <c r="D1000" s="56" t="s">
        <v>28</v>
      </c>
      <c r="E1000" s="57" t="s">
        <v>60</v>
      </c>
      <c r="F1000" s="57" t="s">
        <v>61</v>
      </c>
      <c r="G1000" s="57" t="s">
        <v>62</v>
      </c>
      <c r="H1000" s="57" t="s">
        <v>63</v>
      </c>
      <c r="I1000" s="57" t="s">
        <v>64</v>
      </c>
      <c r="J1000" s="57" t="s">
        <v>65</v>
      </c>
      <c r="K1000" s="57" t="s">
        <v>66</v>
      </c>
      <c r="L1000" s="57" t="s">
        <v>67</v>
      </c>
      <c r="M1000" s="57" t="s">
        <v>68</v>
      </c>
      <c r="N1000" s="57" t="s">
        <v>56</v>
      </c>
      <c r="O1000" s="57" t="s">
        <v>69</v>
      </c>
      <c r="P1000" s="57" t="s">
        <v>70</v>
      </c>
      <c r="Q1000" s="15"/>
      <c r="R1000" s="57" t="s">
        <v>41</v>
      </c>
      <c r="S1000" s="58"/>
    </row>
    <row r="1001" spans="1:19" ht="11.1" customHeight="1" x14ac:dyDescent="0.25">
      <c r="A1001" s="59"/>
      <c r="B1001" s="227"/>
      <c r="C1001" s="228"/>
      <c r="D1001" s="56" t="s">
        <v>42</v>
      </c>
      <c r="E1001" s="60">
        <v>50</v>
      </c>
      <c r="F1001" s="60">
        <v>50</v>
      </c>
      <c r="G1001" s="60">
        <v>40</v>
      </c>
      <c r="H1001" s="60">
        <v>90</v>
      </c>
      <c r="I1001" s="60">
        <v>10</v>
      </c>
      <c r="J1001" s="60">
        <v>20</v>
      </c>
      <c r="K1001" s="60">
        <v>15</v>
      </c>
      <c r="L1001" s="60">
        <v>50</v>
      </c>
      <c r="M1001" s="60">
        <v>35</v>
      </c>
      <c r="N1001" s="60">
        <v>60</v>
      </c>
      <c r="O1001" s="60">
        <v>50</v>
      </c>
      <c r="P1001" s="60">
        <v>60</v>
      </c>
      <c r="Q1001" s="15"/>
      <c r="R1001" s="60">
        <f>AVERAGE(E1001:P1001)</f>
        <v>44.166666666666664</v>
      </c>
      <c r="S1001" s="61" t="s">
        <v>43</v>
      </c>
    </row>
    <row r="1002" spans="1:19" ht="11.1" customHeight="1" x14ac:dyDescent="0.25">
      <c r="A1002" s="59"/>
      <c r="B1002" s="229"/>
      <c r="C1002" s="230"/>
      <c r="D1002" s="56" t="s">
        <v>44</v>
      </c>
      <c r="E1002" s="62"/>
      <c r="F1002" s="62"/>
      <c r="G1002" s="62"/>
      <c r="H1002" s="62"/>
      <c r="I1002" s="62"/>
      <c r="J1002" s="63"/>
      <c r="K1002" s="63"/>
      <c r="L1002" s="63"/>
      <c r="M1002" s="63"/>
      <c r="N1002" s="63"/>
      <c r="O1002" s="63"/>
      <c r="P1002" s="63"/>
      <c r="Q1002" s="64"/>
      <c r="R1002" s="60">
        <f>AVERAGE(E1001:J1001)</f>
        <v>43.333333333333336</v>
      </c>
      <c r="S1002" s="61" t="s">
        <v>46</v>
      </c>
    </row>
    <row r="1003" spans="1:19" ht="11.1" customHeight="1" x14ac:dyDescent="0.25">
      <c r="A1003" s="59"/>
      <c r="B1003" s="55"/>
      <c r="C1003" s="59"/>
      <c r="D1003" s="59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59"/>
      <c r="R1003" s="59"/>
      <c r="S1003" s="59"/>
    </row>
    <row r="1004" spans="1:19" ht="11.1" customHeight="1" x14ac:dyDescent="0.25">
      <c r="A1004" s="55"/>
      <c r="B1004" s="225" t="s">
        <v>119</v>
      </c>
      <c r="C1004" s="226"/>
      <c r="D1004" s="56" t="s">
        <v>28</v>
      </c>
      <c r="E1004" s="57" t="s">
        <v>71</v>
      </c>
      <c r="F1004" s="57" t="s">
        <v>72</v>
      </c>
      <c r="G1004" s="57" t="s">
        <v>73</v>
      </c>
      <c r="H1004" s="57" t="s">
        <v>74</v>
      </c>
      <c r="I1004" s="57" t="s">
        <v>75</v>
      </c>
      <c r="J1004" s="57" t="s">
        <v>76</v>
      </c>
      <c r="K1004" s="57" t="s">
        <v>77</v>
      </c>
      <c r="L1004" s="57" t="s">
        <v>78</v>
      </c>
      <c r="M1004" s="57" t="s">
        <v>79</v>
      </c>
      <c r="N1004" s="57" t="s">
        <v>80</v>
      </c>
      <c r="O1004" s="57" t="s">
        <v>81</v>
      </c>
      <c r="P1004" s="57" t="s">
        <v>82</v>
      </c>
      <c r="Q1004" s="15"/>
      <c r="R1004" s="57" t="s">
        <v>41</v>
      </c>
      <c r="S1004" s="58"/>
    </row>
    <row r="1005" spans="1:19" ht="11.1" customHeight="1" x14ac:dyDescent="0.25">
      <c r="A1005" s="59"/>
      <c r="B1005" s="227"/>
      <c r="C1005" s="228"/>
      <c r="D1005" s="56" t="s">
        <v>42</v>
      </c>
      <c r="E1005" s="60"/>
      <c r="F1005" s="60">
        <v>40</v>
      </c>
      <c r="G1005" s="60">
        <v>70</v>
      </c>
      <c r="H1005" s="60">
        <v>10</v>
      </c>
      <c r="I1005" s="60">
        <v>60</v>
      </c>
      <c r="J1005" s="60">
        <v>15</v>
      </c>
      <c r="K1005" s="60">
        <v>35</v>
      </c>
      <c r="L1005" s="60">
        <v>50</v>
      </c>
      <c r="M1005" s="60">
        <v>70</v>
      </c>
      <c r="N1005" s="60">
        <v>60</v>
      </c>
      <c r="O1005" s="60">
        <v>70</v>
      </c>
      <c r="P1005" s="60">
        <v>70</v>
      </c>
      <c r="Q1005" s="15"/>
      <c r="R1005" s="60">
        <f>AVERAGE(E1005:P1005)</f>
        <v>50</v>
      </c>
      <c r="S1005" s="61" t="s">
        <v>43</v>
      </c>
    </row>
    <row r="1006" spans="1:19" ht="11.1" customHeight="1" x14ac:dyDescent="0.25">
      <c r="A1006" s="59"/>
      <c r="B1006" s="229"/>
      <c r="C1006" s="230"/>
      <c r="D1006" s="56" t="s">
        <v>44</v>
      </c>
      <c r="E1006" s="62" t="s">
        <v>45</v>
      </c>
      <c r="F1006" s="62"/>
      <c r="G1006" s="62"/>
      <c r="H1006" s="62"/>
      <c r="I1006" s="62"/>
      <c r="J1006" s="63" t="s">
        <v>98</v>
      </c>
      <c r="K1006" s="63" t="s">
        <v>16</v>
      </c>
      <c r="L1006" s="63" t="s">
        <v>16</v>
      </c>
      <c r="M1006" s="63" t="s">
        <v>16</v>
      </c>
      <c r="N1006" s="63" t="s">
        <v>16</v>
      </c>
      <c r="O1006" s="63" t="s">
        <v>16</v>
      </c>
      <c r="P1006" s="63" t="s">
        <v>157</v>
      </c>
      <c r="Q1006" s="64"/>
      <c r="R1006" s="60" t="s">
        <v>16</v>
      </c>
      <c r="S1006" s="61" t="s">
        <v>46</v>
      </c>
    </row>
    <row r="1007" spans="1:19" ht="11.1" customHeight="1" x14ac:dyDescent="0.25">
      <c r="A1007" s="59"/>
      <c r="B1007" s="55"/>
      <c r="C1007" s="59"/>
      <c r="D1007" s="59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59"/>
      <c r="R1007" s="59"/>
      <c r="S1007" s="59"/>
    </row>
    <row r="1008" spans="1:19" ht="11.1" customHeight="1" x14ac:dyDescent="0.25">
      <c r="A1008" s="55"/>
      <c r="B1008" s="225" t="s">
        <v>122</v>
      </c>
      <c r="C1008" s="226"/>
      <c r="D1008" s="56" t="s">
        <v>28</v>
      </c>
      <c r="E1008" s="57" t="s">
        <v>85</v>
      </c>
      <c r="F1008" s="57" t="s">
        <v>86</v>
      </c>
      <c r="G1008" s="57" t="s">
        <v>87</v>
      </c>
      <c r="H1008" s="57" t="s">
        <v>88</v>
      </c>
      <c r="I1008" s="57" t="s">
        <v>89</v>
      </c>
      <c r="J1008" s="57" t="s">
        <v>90</v>
      </c>
      <c r="K1008" s="57" t="s">
        <v>91</v>
      </c>
      <c r="L1008" s="57" t="s">
        <v>92</v>
      </c>
      <c r="M1008" s="57" t="s">
        <v>93</v>
      </c>
      <c r="N1008" s="57" t="s">
        <v>94</v>
      </c>
      <c r="O1008" s="57" t="s">
        <v>95</v>
      </c>
      <c r="P1008" s="57" t="s">
        <v>96</v>
      </c>
      <c r="Q1008" s="15"/>
      <c r="R1008" s="57" t="s">
        <v>41</v>
      </c>
      <c r="S1008" s="58"/>
    </row>
    <row r="1009" spans="1:19" ht="11.1" customHeight="1" x14ac:dyDescent="0.25">
      <c r="A1009" s="59"/>
      <c r="B1009" s="227"/>
      <c r="C1009" s="228"/>
      <c r="D1009" s="56" t="s">
        <v>42</v>
      </c>
      <c r="E1009" s="60">
        <v>50</v>
      </c>
      <c r="F1009" s="60"/>
      <c r="G1009" s="60">
        <v>70</v>
      </c>
      <c r="H1009" s="60">
        <v>40</v>
      </c>
      <c r="I1009" s="60">
        <v>25</v>
      </c>
      <c r="J1009" s="60">
        <v>70</v>
      </c>
      <c r="K1009" s="60">
        <v>70</v>
      </c>
      <c r="L1009" s="60">
        <v>25</v>
      </c>
      <c r="M1009" s="60">
        <v>70</v>
      </c>
      <c r="N1009" s="60">
        <v>30</v>
      </c>
      <c r="O1009" s="60">
        <v>70</v>
      </c>
      <c r="P1009" s="60">
        <v>70</v>
      </c>
      <c r="Q1009" s="15"/>
      <c r="R1009" s="60">
        <f>AVERAGE(E1009:P1009)</f>
        <v>53.636363636363633</v>
      </c>
      <c r="S1009" s="61" t="s">
        <v>43</v>
      </c>
    </row>
    <row r="1010" spans="1:19" ht="11.1" customHeight="1" x14ac:dyDescent="0.25">
      <c r="A1010" s="59"/>
      <c r="B1010" s="229"/>
      <c r="C1010" s="230"/>
      <c r="D1010" s="56" t="s">
        <v>44</v>
      </c>
      <c r="E1010" s="62" t="s">
        <v>98</v>
      </c>
      <c r="F1010" s="62" t="s">
        <v>45</v>
      </c>
      <c r="G1010" s="62" t="s">
        <v>177</v>
      </c>
      <c r="H1010" s="62" t="s">
        <v>16</v>
      </c>
      <c r="I1010" s="62" t="s">
        <v>83</v>
      </c>
      <c r="J1010" s="62" t="s">
        <v>177</v>
      </c>
      <c r="K1010" s="62" t="s">
        <v>83</v>
      </c>
      <c r="L1010" s="62" t="s">
        <v>83</v>
      </c>
      <c r="M1010" s="62" t="s">
        <v>83</v>
      </c>
      <c r="N1010" s="62" t="s">
        <v>83</v>
      </c>
      <c r="O1010" s="62" t="s">
        <v>83</v>
      </c>
      <c r="P1010" s="62" t="s">
        <v>177</v>
      </c>
      <c r="Q1010" s="64"/>
      <c r="R1010" s="60">
        <f>AVERAGE(E1009:J1009)</f>
        <v>51</v>
      </c>
      <c r="S1010" s="61" t="s">
        <v>46</v>
      </c>
    </row>
    <row r="1011" spans="1:19" ht="11.1" customHeight="1" x14ac:dyDescent="0.25">
      <c r="A1011" s="59"/>
      <c r="B1011" s="15"/>
      <c r="C1011" s="15"/>
      <c r="D1011" s="15"/>
      <c r="E1011" s="15"/>
      <c r="F1011" s="15"/>
      <c r="G1011" s="161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</row>
    <row r="1012" spans="1:19" ht="11.1" customHeight="1" x14ac:dyDescent="0.25">
      <c r="A1012" s="55"/>
      <c r="B1012" s="225" t="s">
        <v>128</v>
      </c>
      <c r="C1012" s="226"/>
      <c r="D1012" s="56" t="s">
        <v>28</v>
      </c>
      <c r="E1012" s="57" t="s">
        <v>124</v>
      </c>
      <c r="F1012" s="57" t="s">
        <v>125</v>
      </c>
      <c r="G1012" s="57" t="s">
        <v>126</v>
      </c>
      <c r="H1012" s="57" t="s">
        <v>127</v>
      </c>
      <c r="I1012" s="57" t="s">
        <v>129</v>
      </c>
      <c r="J1012" s="57" t="s">
        <v>130</v>
      </c>
      <c r="K1012" s="57" t="s">
        <v>131</v>
      </c>
      <c r="L1012" s="57" t="s">
        <v>132</v>
      </c>
      <c r="M1012" s="57" t="s">
        <v>133</v>
      </c>
      <c r="N1012" s="57" t="s">
        <v>134</v>
      </c>
      <c r="O1012" s="57" t="s">
        <v>135</v>
      </c>
      <c r="P1012" s="57" t="s">
        <v>136</v>
      </c>
      <c r="Q1012" s="15"/>
      <c r="R1012" s="57" t="s">
        <v>41</v>
      </c>
      <c r="S1012" s="58"/>
    </row>
    <row r="1013" spans="1:19" ht="11.1" customHeight="1" x14ac:dyDescent="0.25">
      <c r="A1013" s="59"/>
      <c r="B1013" s="227"/>
      <c r="C1013" s="228"/>
      <c r="D1013" s="56" t="s">
        <v>42</v>
      </c>
      <c r="E1013" s="60">
        <v>50</v>
      </c>
      <c r="F1013" s="62">
        <v>55</v>
      </c>
      <c r="G1013" s="60">
        <v>50</v>
      </c>
      <c r="H1013" s="60">
        <v>50</v>
      </c>
      <c r="I1013" s="60">
        <v>45</v>
      </c>
      <c r="J1013" s="60">
        <v>50</v>
      </c>
      <c r="K1013" s="60">
        <v>50</v>
      </c>
      <c r="L1013" s="60">
        <v>50</v>
      </c>
      <c r="M1013" s="60">
        <v>35</v>
      </c>
      <c r="N1013" s="60">
        <v>20</v>
      </c>
      <c r="O1013" s="60"/>
      <c r="P1013" s="60"/>
      <c r="Q1013" s="15"/>
      <c r="R1013" s="60">
        <f>AVERAGE(E1013:P1013)</f>
        <v>45.5</v>
      </c>
      <c r="S1013" s="61" t="s">
        <v>43</v>
      </c>
    </row>
    <row r="1014" spans="1:19" ht="11.1" customHeight="1" x14ac:dyDescent="0.25">
      <c r="A1014" s="59"/>
      <c r="B1014" s="229"/>
      <c r="C1014" s="230"/>
      <c r="D1014" s="56" t="s">
        <v>44</v>
      </c>
      <c r="E1014" s="62" t="s">
        <v>83</v>
      </c>
      <c r="F1014" s="62" t="s">
        <v>83</v>
      </c>
      <c r="G1014" s="62" t="s">
        <v>83</v>
      </c>
      <c r="H1014" s="62" t="s">
        <v>97</v>
      </c>
      <c r="I1014" s="62" t="s">
        <v>83</v>
      </c>
      <c r="J1014" s="62" t="s">
        <v>177</v>
      </c>
      <c r="K1014" s="62" t="s">
        <v>177</v>
      </c>
      <c r="L1014" s="62" t="s">
        <v>83</v>
      </c>
      <c r="M1014" s="62" t="s">
        <v>83</v>
      </c>
      <c r="N1014" s="62" t="s">
        <v>83</v>
      </c>
      <c r="O1014" s="63" t="s">
        <v>112</v>
      </c>
      <c r="P1014" s="63" t="s">
        <v>112</v>
      </c>
      <c r="Q1014" s="64"/>
      <c r="R1014" s="60">
        <f>AVERAGE(E1013:J1013)</f>
        <v>50</v>
      </c>
      <c r="S1014" s="61" t="s">
        <v>46</v>
      </c>
    </row>
    <row r="1015" spans="1:19" ht="11.1" customHeight="1" x14ac:dyDescent="0.25">
      <c r="A1015" s="59"/>
      <c r="B1015" s="15"/>
      <c r="C1015" s="15"/>
      <c r="D1015" s="15"/>
      <c r="E1015" s="15"/>
      <c r="F1015" s="15"/>
      <c r="G1015" s="161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</row>
    <row r="1016" spans="1:19" ht="11.1" customHeight="1" x14ac:dyDescent="0.25">
      <c r="A1016" s="55"/>
      <c r="B1016" s="225" t="s">
        <v>295</v>
      </c>
      <c r="C1016" s="226"/>
      <c r="D1016" s="56" t="s">
        <v>28</v>
      </c>
      <c r="E1016" s="57" t="s">
        <v>296</v>
      </c>
      <c r="F1016" s="57" t="s">
        <v>297</v>
      </c>
      <c r="G1016" s="57" t="s">
        <v>298</v>
      </c>
      <c r="H1016" s="57" t="s">
        <v>299</v>
      </c>
      <c r="I1016" s="57" t="s">
        <v>300</v>
      </c>
      <c r="J1016" s="57" t="s">
        <v>301</v>
      </c>
      <c r="K1016" s="57" t="s">
        <v>302</v>
      </c>
      <c r="L1016" s="57" t="s">
        <v>303</v>
      </c>
      <c r="M1016" s="57" t="s">
        <v>304</v>
      </c>
      <c r="N1016" s="57" t="s">
        <v>305</v>
      </c>
      <c r="O1016" s="57" t="s">
        <v>306</v>
      </c>
      <c r="P1016" s="57" t="s">
        <v>307</v>
      </c>
      <c r="Q1016" s="15"/>
      <c r="R1016" s="57" t="s">
        <v>41</v>
      </c>
      <c r="S1016" s="58"/>
    </row>
    <row r="1017" spans="1:19" ht="11.1" customHeight="1" x14ac:dyDescent="0.25">
      <c r="A1017" s="59"/>
      <c r="B1017" s="227"/>
      <c r="C1017" s="228"/>
      <c r="D1017" s="56" t="s">
        <v>42</v>
      </c>
      <c r="E1017" s="60"/>
      <c r="F1017" s="60">
        <v>90</v>
      </c>
      <c r="G1017" s="60">
        <v>80</v>
      </c>
      <c r="H1017" s="60">
        <v>20</v>
      </c>
      <c r="I1017" s="60">
        <v>45</v>
      </c>
      <c r="J1017" s="60">
        <v>50</v>
      </c>
      <c r="K1017" s="60">
        <v>30</v>
      </c>
      <c r="L1017" s="60">
        <v>15</v>
      </c>
      <c r="M1017" s="60">
        <v>15</v>
      </c>
      <c r="N1017" s="60">
        <v>20</v>
      </c>
      <c r="O1017" s="60">
        <v>60</v>
      </c>
      <c r="P1017" s="60">
        <v>40</v>
      </c>
      <c r="Q1017" s="15"/>
      <c r="R1017" s="60">
        <f>AVERAGE(E1017:P1017)</f>
        <v>42.272727272727273</v>
      </c>
      <c r="S1017" s="61" t="s">
        <v>43</v>
      </c>
    </row>
    <row r="1018" spans="1:19" ht="11.1" customHeight="1" x14ac:dyDescent="0.25">
      <c r="A1018" s="59"/>
      <c r="B1018" s="229"/>
      <c r="C1018" s="230"/>
      <c r="D1018" s="56" t="s">
        <v>44</v>
      </c>
      <c r="E1018" s="63" t="s">
        <v>112</v>
      </c>
      <c r="F1018" s="62" t="s">
        <v>177</v>
      </c>
      <c r="G1018" s="62" t="s">
        <v>121</v>
      </c>
      <c r="H1018" s="62" t="s">
        <v>98</v>
      </c>
      <c r="I1018" s="62" t="s">
        <v>83</v>
      </c>
      <c r="J1018" s="63" t="s">
        <v>121</v>
      </c>
      <c r="K1018" s="62" t="s">
        <v>83</v>
      </c>
      <c r="L1018" s="62" t="s">
        <v>83</v>
      </c>
      <c r="M1018" s="62" t="s">
        <v>98</v>
      </c>
      <c r="N1018" s="62" t="s">
        <v>121</v>
      </c>
      <c r="O1018" s="62" t="s">
        <v>121</v>
      </c>
      <c r="P1018" s="62" t="s">
        <v>121</v>
      </c>
      <c r="Q1018" s="64"/>
      <c r="R1018" s="60">
        <f>AVERAGE(E1017:J1017)</f>
        <v>57</v>
      </c>
      <c r="S1018" s="61" t="s">
        <v>46</v>
      </c>
    </row>
    <row r="1019" spans="1:19" s="179" customFormat="1" ht="11.1" customHeight="1" x14ac:dyDescent="0.25">
      <c r="A1019" s="59"/>
      <c r="B1019" s="15"/>
      <c r="C1019" s="15"/>
      <c r="D1019" s="15"/>
      <c r="E1019" s="15"/>
      <c r="F1019" s="15"/>
      <c r="G1019" s="161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</row>
    <row r="1020" spans="1:19" s="179" customFormat="1" ht="11.1" customHeight="1" x14ac:dyDescent="0.25">
      <c r="A1020" s="59"/>
      <c r="B1020" s="231" t="s">
        <v>408</v>
      </c>
      <c r="C1020" s="231"/>
      <c r="D1020" s="56" t="s">
        <v>28</v>
      </c>
      <c r="E1020" s="57" t="s">
        <v>411</v>
      </c>
      <c r="F1020" s="57" t="s">
        <v>412</v>
      </c>
      <c r="G1020" s="57" t="s">
        <v>413</v>
      </c>
      <c r="H1020" s="57" t="s">
        <v>414</v>
      </c>
      <c r="I1020" s="57" t="s">
        <v>415</v>
      </c>
      <c r="J1020" s="57" t="s">
        <v>416</v>
      </c>
      <c r="K1020" s="57" t="s">
        <v>417</v>
      </c>
      <c r="L1020" s="57" t="s">
        <v>418</v>
      </c>
      <c r="M1020" s="57" t="s">
        <v>419</v>
      </c>
      <c r="N1020" s="57" t="s">
        <v>420</v>
      </c>
      <c r="O1020" s="57" t="s">
        <v>421</v>
      </c>
      <c r="P1020" s="57" t="s">
        <v>422</v>
      </c>
      <c r="Q1020" s="15"/>
      <c r="R1020" s="150" t="s">
        <v>41</v>
      </c>
      <c r="S1020" s="58"/>
    </row>
    <row r="1021" spans="1:19" s="179" customFormat="1" ht="11.1" customHeight="1" x14ac:dyDescent="0.25">
      <c r="A1021" s="59"/>
      <c r="B1021" s="231"/>
      <c r="C1021" s="231"/>
      <c r="D1021" s="56" t="s">
        <v>42</v>
      </c>
      <c r="E1021" s="60">
        <v>70</v>
      </c>
      <c r="F1021" s="60"/>
      <c r="G1021" s="60">
        <v>30</v>
      </c>
      <c r="H1021" s="60">
        <v>40</v>
      </c>
      <c r="I1021" s="60">
        <v>30</v>
      </c>
      <c r="J1021" s="60">
        <v>20</v>
      </c>
      <c r="K1021" s="60">
        <v>20</v>
      </c>
      <c r="L1021" s="60">
        <v>25</v>
      </c>
      <c r="M1021" s="60">
        <v>30</v>
      </c>
      <c r="N1021" s="60" t="s">
        <v>424</v>
      </c>
      <c r="O1021" s="60">
        <v>35</v>
      </c>
      <c r="P1021" s="60">
        <v>40</v>
      </c>
      <c r="Q1021" s="15"/>
      <c r="R1021" s="60">
        <f>AVERAGE(E1021:P1021)</f>
        <v>34</v>
      </c>
      <c r="S1021" s="61" t="s">
        <v>43</v>
      </c>
    </row>
    <row r="1022" spans="1:19" s="179" customFormat="1" ht="11.1" customHeight="1" x14ac:dyDescent="0.25">
      <c r="A1022" s="59"/>
      <c r="B1022" s="231"/>
      <c r="C1022" s="231"/>
      <c r="D1022" s="56" t="s">
        <v>44</v>
      </c>
      <c r="E1022" s="62" t="s">
        <v>121</v>
      </c>
      <c r="F1022" s="62" t="s">
        <v>45</v>
      </c>
      <c r="G1022" s="62" t="s">
        <v>432</v>
      </c>
      <c r="H1022" s="62" t="s">
        <v>83</v>
      </c>
      <c r="I1022" s="62" t="s">
        <v>83</v>
      </c>
      <c r="J1022" s="63" t="s">
        <v>83</v>
      </c>
      <c r="K1022" s="62" t="s">
        <v>83</v>
      </c>
      <c r="L1022" s="62" t="s">
        <v>83</v>
      </c>
      <c r="M1022" s="62" t="s">
        <v>83</v>
      </c>
      <c r="N1022" s="62" t="s">
        <v>121</v>
      </c>
      <c r="O1022" s="62" t="s">
        <v>121</v>
      </c>
      <c r="P1022" s="62" t="s">
        <v>121</v>
      </c>
      <c r="Q1022" s="64"/>
      <c r="R1022" s="60">
        <f>AVERAGE(E1021:J1021)</f>
        <v>38</v>
      </c>
      <c r="S1022" s="61" t="s">
        <v>46</v>
      </c>
    </row>
    <row r="1023" spans="1:19" s="185" customFormat="1" ht="11.1" customHeight="1" x14ac:dyDescent="0.25">
      <c r="A1023" s="59"/>
      <c r="B1023" s="184"/>
      <c r="C1023" s="184"/>
      <c r="D1023" s="59"/>
      <c r="E1023" s="82"/>
      <c r="F1023" s="82"/>
      <c r="G1023" s="82"/>
      <c r="H1023" s="82"/>
      <c r="I1023" s="82"/>
      <c r="J1023" s="83"/>
      <c r="K1023" s="82"/>
      <c r="L1023" s="82"/>
      <c r="M1023" s="82"/>
      <c r="N1023" s="82"/>
      <c r="O1023" s="82"/>
      <c r="P1023" s="82"/>
      <c r="Q1023" s="81"/>
      <c r="R1023" s="65"/>
      <c r="S1023" s="85"/>
    </row>
    <row r="1024" spans="1:19" s="183" customFormat="1" ht="11.1" customHeight="1" x14ac:dyDescent="0.25">
      <c r="A1024" s="59"/>
      <c r="B1024" s="231" t="s">
        <v>446</v>
      </c>
      <c r="C1024" s="231"/>
      <c r="D1024" s="56" t="s">
        <v>28</v>
      </c>
      <c r="E1024" s="57" t="s">
        <v>434</v>
      </c>
      <c r="F1024" s="57" t="s">
        <v>435</v>
      </c>
      <c r="G1024" s="57" t="s">
        <v>436</v>
      </c>
      <c r="H1024" s="57" t="s">
        <v>437</v>
      </c>
      <c r="I1024" s="57" t="s">
        <v>438</v>
      </c>
      <c r="J1024" s="57" t="s">
        <v>439</v>
      </c>
      <c r="K1024" s="57" t="s">
        <v>440</v>
      </c>
      <c r="L1024" s="57" t="s">
        <v>441</v>
      </c>
      <c r="M1024" s="57" t="s">
        <v>442</v>
      </c>
      <c r="N1024" s="57" t="s">
        <v>443</v>
      </c>
      <c r="O1024" s="57" t="s">
        <v>444</v>
      </c>
      <c r="P1024" s="57" t="s">
        <v>445</v>
      </c>
      <c r="Q1024" s="15"/>
      <c r="R1024" s="150" t="s">
        <v>41</v>
      </c>
      <c r="S1024" s="58"/>
    </row>
    <row r="1025" spans="1:19" s="183" customFormat="1" ht="11.1" customHeight="1" x14ac:dyDescent="0.25">
      <c r="A1025" s="59"/>
      <c r="B1025" s="231"/>
      <c r="C1025" s="231"/>
      <c r="D1025" s="56" t="s">
        <v>42</v>
      </c>
      <c r="E1025" s="60"/>
      <c r="F1025" s="60">
        <v>40</v>
      </c>
      <c r="G1025" s="60">
        <v>120</v>
      </c>
      <c r="H1025" s="60">
        <v>40</v>
      </c>
      <c r="I1025" s="60">
        <v>25</v>
      </c>
      <c r="J1025" s="60">
        <v>45</v>
      </c>
      <c r="K1025" s="60">
        <v>50</v>
      </c>
      <c r="L1025" s="60">
        <v>45</v>
      </c>
      <c r="M1025" s="60">
        <v>40</v>
      </c>
      <c r="N1025" s="60">
        <v>30</v>
      </c>
      <c r="O1025" s="60">
        <v>60</v>
      </c>
      <c r="P1025" s="60">
        <v>40</v>
      </c>
      <c r="Q1025" s="15"/>
      <c r="R1025" s="60">
        <f>AVERAGE(E1025:P1025)</f>
        <v>48.636363636363633</v>
      </c>
      <c r="S1025" s="61" t="s">
        <v>43</v>
      </c>
    </row>
    <row r="1026" spans="1:19" s="183" customFormat="1" ht="11.1" customHeight="1" x14ac:dyDescent="0.25">
      <c r="A1026" s="59"/>
      <c r="B1026" s="231"/>
      <c r="C1026" s="231"/>
      <c r="D1026" s="56" t="s">
        <v>44</v>
      </c>
      <c r="E1026" s="62" t="s">
        <v>45</v>
      </c>
      <c r="F1026" s="62" t="s">
        <v>121</v>
      </c>
      <c r="G1026" s="62" t="s">
        <v>121</v>
      </c>
      <c r="H1026" s="62" t="s">
        <v>121</v>
      </c>
      <c r="I1026" s="62" t="s">
        <v>83</v>
      </c>
      <c r="J1026" s="63" t="s">
        <v>83</v>
      </c>
      <c r="K1026" s="62" t="s">
        <v>121</v>
      </c>
      <c r="L1026" s="62" t="s">
        <v>121</v>
      </c>
      <c r="M1026" s="62" t="s">
        <v>83</v>
      </c>
      <c r="N1026" s="62" t="s">
        <v>83</v>
      </c>
      <c r="O1026" s="62" t="s">
        <v>121</v>
      </c>
      <c r="P1026" s="62" t="s">
        <v>83</v>
      </c>
      <c r="Q1026" s="64"/>
      <c r="R1026" s="60">
        <f>AVERAGE(E1025:J1025)</f>
        <v>54</v>
      </c>
      <c r="S1026" s="61" t="s">
        <v>46</v>
      </c>
    </row>
    <row r="1027" spans="1:19" s="185" customFormat="1" ht="11.1" customHeight="1" x14ac:dyDescent="0.25">
      <c r="A1027" s="59"/>
      <c r="B1027" s="189"/>
      <c r="C1027" s="189"/>
      <c r="D1027" s="59"/>
      <c r="E1027" s="82"/>
      <c r="F1027" s="82"/>
      <c r="G1027" s="82"/>
      <c r="H1027" s="82"/>
      <c r="I1027" s="82"/>
      <c r="J1027" s="83"/>
      <c r="K1027" s="82"/>
      <c r="L1027" s="82"/>
      <c r="M1027" s="82"/>
      <c r="N1027" s="82"/>
      <c r="O1027" s="82"/>
      <c r="P1027" s="82"/>
      <c r="Q1027" s="81"/>
      <c r="R1027" s="65"/>
      <c r="S1027" s="85"/>
    </row>
    <row r="1028" spans="1:19" s="188" customFormat="1" ht="11.1" customHeight="1" x14ac:dyDescent="0.25">
      <c r="A1028" s="59"/>
      <c r="B1028" s="231" t="s">
        <v>465</v>
      </c>
      <c r="C1028" s="231"/>
      <c r="D1028" s="56" t="s">
        <v>28</v>
      </c>
      <c r="E1028" s="57" t="s">
        <v>466</v>
      </c>
      <c r="F1028" s="57" t="s">
        <v>467</v>
      </c>
      <c r="G1028" s="57" t="s">
        <v>468</v>
      </c>
      <c r="H1028" s="57" t="s">
        <v>469</v>
      </c>
      <c r="I1028" s="57" t="s">
        <v>470</v>
      </c>
      <c r="J1028" s="57" t="s">
        <v>471</v>
      </c>
      <c r="K1028" s="57" t="s">
        <v>472</v>
      </c>
      <c r="L1028" s="57" t="s">
        <v>473</v>
      </c>
      <c r="M1028" s="57" t="s">
        <v>474</v>
      </c>
      <c r="N1028" s="57" t="s">
        <v>475</v>
      </c>
      <c r="O1028" s="57" t="s">
        <v>476</v>
      </c>
      <c r="P1028" s="57" t="s">
        <v>477</v>
      </c>
      <c r="Q1028" s="15"/>
      <c r="R1028" s="150" t="s">
        <v>41</v>
      </c>
      <c r="S1028" s="58"/>
    </row>
    <row r="1029" spans="1:19" s="188" customFormat="1" ht="11.1" customHeight="1" x14ac:dyDescent="0.25">
      <c r="A1029" s="59"/>
      <c r="B1029" s="231"/>
      <c r="C1029" s="231"/>
      <c r="D1029" s="56" t="s">
        <v>42</v>
      </c>
      <c r="E1029" s="60"/>
      <c r="F1029" s="60">
        <v>25</v>
      </c>
      <c r="G1029" s="60">
        <v>20</v>
      </c>
      <c r="H1029" s="60">
        <v>30</v>
      </c>
      <c r="I1029" s="60">
        <v>20</v>
      </c>
      <c r="J1029" s="60">
        <v>20</v>
      </c>
      <c r="K1029" s="60">
        <v>3</v>
      </c>
      <c r="L1029" s="60">
        <v>2</v>
      </c>
      <c r="M1029" s="60">
        <v>0</v>
      </c>
      <c r="N1029" s="60"/>
      <c r="O1029" s="60"/>
      <c r="P1029" s="60"/>
      <c r="Q1029" s="15"/>
      <c r="R1029" s="60">
        <f>AVERAGE(E1029:P1029)</f>
        <v>15</v>
      </c>
      <c r="S1029" s="61" t="s">
        <v>43</v>
      </c>
    </row>
    <row r="1030" spans="1:19" s="188" customFormat="1" ht="11.1" customHeight="1" x14ac:dyDescent="0.25">
      <c r="A1030" s="59"/>
      <c r="B1030" s="231"/>
      <c r="C1030" s="231"/>
      <c r="D1030" s="56" t="s">
        <v>44</v>
      </c>
      <c r="E1030" s="62" t="s">
        <v>45</v>
      </c>
      <c r="F1030" s="62" t="s">
        <v>98</v>
      </c>
      <c r="G1030" s="62" t="s">
        <v>98</v>
      </c>
      <c r="H1030" s="62" t="s">
        <v>98</v>
      </c>
      <c r="I1030" s="62" t="s">
        <v>98</v>
      </c>
      <c r="J1030" s="63" t="s">
        <v>98</v>
      </c>
      <c r="K1030" s="62" t="s">
        <v>98</v>
      </c>
      <c r="L1030" s="62" t="s">
        <v>98</v>
      </c>
      <c r="M1030" s="62"/>
      <c r="N1030" s="62" t="s">
        <v>429</v>
      </c>
      <c r="O1030" s="62" t="s">
        <v>429</v>
      </c>
      <c r="P1030" s="62" t="s">
        <v>429</v>
      </c>
      <c r="Q1030" s="64"/>
      <c r="R1030" s="60">
        <f>AVERAGE(E1029:J1029)</f>
        <v>23</v>
      </c>
      <c r="S1030" s="61" t="s">
        <v>46</v>
      </c>
    </row>
    <row r="1031" spans="1:19" s="185" customFormat="1" ht="11.1" customHeight="1" x14ac:dyDescent="0.25">
      <c r="A1031" s="59"/>
      <c r="B1031" s="184"/>
      <c r="C1031" s="184"/>
      <c r="D1031" s="59"/>
      <c r="E1031" s="82"/>
      <c r="F1031" s="82"/>
      <c r="G1031" s="82"/>
      <c r="H1031" s="82"/>
      <c r="I1031" s="82"/>
      <c r="J1031" s="83"/>
      <c r="K1031" s="82"/>
      <c r="L1031" s="82"/>
      <c r="M1031" s="82"/>
      <c r="N1031" s="82"/>
      <c r="O1031" s="82"/>
      <c r="P1031" s="82"/>
      <c r="Q1031" s="81"/>
      <c r="R1031" s="65"/>
      <c r="S1031" s="85"/>
    </row>
    <row r="1033" spans="1:19" ht="20.100000000000001" customHeight="1" x14ac:dyDescent="0.25">
      <c r="A1033" s="198" t="s">
        <v>407</v>
      </c>
      <c r="B1033" s="198"/>
      <c r="C1033" s="198"/>
    </row>
    <row r="1034" spans="1:19" ht="15" customHeight="1" x14ac:dyDescent="0.25">
      <c r="A1034" s="215"/>
      <c r="B1034" s="215"/>
      <c r="D1034" s="14" t="s">
        <v>26</v>
      </c>
    </row>
    <row r="1036" spans="1:19" ht="11.1" customHeight="1" x14ac:dyDescent="0.25">
      <c r="A1036" s="55"/>
      <c r="B1036" s="225" t="s">
        <v>116</v>
      </c>
      <c r="C1036" s="226"/>
      <c r="D1036" s="56" t="s">
        <v>28</v>
      </c>
      <c r="E1036" s="57" t="s">
        <v>29</v>
      </c>
      <c r="F1036" s="57" t="s">
        <v>30</v>
      </c>
      <c r="G1036" s="57" t="s">
        <v>31</v>
      </c>
      <c r="H1036" s="57" t="s">
        <v>32</v>
      </c>
      <c r="I1036" s="57" t="s">
        <v>33</v>
      </c>
      <c r="J1036" s="57" t="s">
        <v>34</v>
      </c>
      <c r="K1036" s="57" t="s">
        <v>35</v>
      </c>
      <c r="L1036" s="57" t="s">
        <v>36</v>
      </c>
      <c r="M1036" s="57" t="s">
        <v>37</v>
      </c>
      <c r="N1036" s="57" t="s">
        <v>38</v>
      </c>
      <c r="O1036" s="57" t="s">
        <v>39</v>
      </c>
      <c r="P1036" s="57" t="s">
        <v>40</v>
      </c>
      <c r="Q1036" s="15"/>
      <c r="R1036" s="57" t="s">
        <v>41</v>
      </c>
      <c r="S1036" s="58"/>
    </row>
    <row r="1037" spans="1:19" ht="11.1" customHeight="1" x14ac:dyDescent="0.25">
      <c r="A1037" s="59"/>
      <c r="B1037" s="227"/>
      <c r="C1037" s="228"/>
      <c r="D1037" s="56" t="s">
        <v>42</v>
      </c>
      <c r="E1037" s="60"/>
      <c r="F1037" s="60"/>
      <c r="G1037" s="60"/>
      <c r="H1037" s="60"/>
      <c r="I1037" s="60"/>
      <c r="J1037" s="60">
        <v>75</v>
      </c>
      <c r="K1037" s="60">
        <v>85</v>
      </c>
      <c r="L1037" s="60">
        <v>80</v>
      </c>
      <c r="M1037" s="60">
        <v>150</v>
      </c>
      <c r="N1037" s="60"/>
      <c r="O1037" s="60"/>
      <c r="P1037" s="60"/>
      <c r="Q1037" s="15"/>
      <c r="R1037" s="60">
        <f>AVERAGE(E1037:P1037)</f>
        <v>97.5</v>
      </c>
      <c r="S1037" s="61" t="s">
        <v>43</v>
      </c>
    </row>
    <row r="1038" spans="1:19" ht="11.1" customHeight="1" x14ac:dyDescent="0.25">
      <c r="A1038" s="59"/>
      <c r="B1038" s="229"/>
      <c r="C1038" s="230"/>
      <c r="D1038" s="56" t="s">
        <v>44</v>
      </c>
      <c r="E1038" s="62"/>
      <c r="F1038" s="62"/>
      <c r="G1038" s="62"/>
      <c r="H1038" s="62"/>
      <c r="I1038" s="62"/>
      <c r="J1038" s="63"/>
      <c r="K1038" s="63"/>
      <c r="L1038" s="63"/>
      <c r="M1038" s="63"/>
      <c r="N1038" s="63"/>
      <c r="O1038" s="63"/>
      <c r="P1038" s="63"/>
      <c r="Q1038" s="64"/>
      <c r="R1038" s="60">
        <f>AVERAGE(E1037:J1037)</f>
        <v>75</v>
      </c>
      <c r="S1038" s="61" t="s">
        <v>46</v>
      </c>
    </row>
    <row r="1039" spans="1:19" ht="11.1" customHeight="1" x14ac:dyDescent="0.25">
      <c r="A1039" s="59"/>
      <c r="B1039" s="59"/>
      <c r="C1039" s="59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15"/>
      <c r="P1039" s="15"/>
      <c r="Q1039" s="15"/>
      <c r="R1039" s="15"/>
      <c r="S1039" s="54"/>
    </row>
    <row r="1040" spans="1:19" ht="11.1" customHeight="1" x14ac:dyDescent="0.25">
      <c r="A1040" s="55"/>
      <c r="B1040" s="225" t="s">
        <v>117</v>
      </c>
      <c r="C1040" s="226"/>
      <c r="D1040" s="56" t="s">
        <v>28</v>
      </c>
      <c r="E1040" s="57" t="s">
        <v>47</v>
      </c>
      <c r="F1040" s="57" t="s">
        <v>48</v>
      </c>
      <c r="G1040" s="57" t="s">
        <v>49</v>
      </c>
      <c r="H1040" s="57" t="s">
        <v>50</v>
      </c>
      <c r="I1040" s="57" t="s">
        <v>51</v>
      </c>
      <c r="J1040" s="57" t="s">
        <v>52</v>
      </c>
      <c r="K1040" s="57" t="s">
        <v>53</v>
      </c>
      <c r="L1040" s="57" t="s">
        <v>54</v>
      </c>
      <c r="M1040" s="57" t="s">
        <v>55</v>
      </c>
      <c r="N1040" s="57" t="s">
        <v>56</v>
      </c>
      <c r="O1040" s="57" t="s">
        <v>57</v>
      </c>
      <c r="P1040" s="57" t="s">
        <v>58</v>
      </c>
      <c r="Q1040" s="15"/>
      <c r="R1040" s="57" t="s">
        <v>41</v>
      </c>
      <c r="S1040" s="58"/>
    </row>
    <row r="1041" spans="1:19" ht="11.1" customHeight="1" x14ac:dyDescent="0.25">
      <c r="A1041" s="59"/>
      <c r="B1041" s="227"/>
      <c r="C1041" s="228"/>
      <c r="D1041" s="56" t="s">
        <v>42</v>
      </c>
      <c r="E1041" s="60" t="s">
        <v>45</v>
      </c>
      <c r="F1041" s="60" t="s">
        <v>45</v>
      </c>
      <c r="G1041" s="60">
        <v>50</v>
      </c>
      <c r="H1041" s="60"/>
      <c r="I1041" s="60">
        <v>35</v>
      </c>
      <c r="J1041" s="60">
        <v>40</v>
      </c>
      <c r="K1041" s="60">
        <v>50</v>
      </c>
      <c r="L1041" s="60">
        <v>80</v>
      </c>
      <c r="M1041" s="60">
        <v>70</v>
      </c>
      <c r="N1041" s="60">
        <v>70</v>
      </c>
      <c r="O1041" s="60">
        <v>50</v>
      </c>
      <c r="P1041" s="60"/>
      <c r="Q1041" s="15"/>
      <c r="R1041" s="60">
        <f>AVERAGE(E1041:P1041)</f>
        <v>55.625</v>
      </c>
      <c r="S1041" s="61" t="s">
        <v>43</v>
      </c>
    </row>
    <row r="1042" spans="1:19" ht="11.1" customHeight="1" x14ac:dyDescent="0.25">
      <c r="A1042" s="59"/>
      <c r="B1042" s="229"/>
      <c r="C1042" s="230"/>
      <c r="D1042" s="56" t="s">
        <v>44</v>
      </c>
      <c r="E1042" s="62"/>
      <c r="F1042" s="62"/>
      <c r="G1042" s="62"/>
      <c r="H1042" s="62" t="s">
        <v>337</v>
      </c>
      <c r="I1042" s="62"/>
      <c r="J1042" s="63"/>
      <c r="K1042" s="63"/>
      <c r="L1042" s="63"/>
      <c r="M1042" s="63"/>
      <c r="N1042" s="63"/>
      <c r="O1042" s="63"/>
      <c r="P1042" s="62" t="s">
        <v>45</v>
      </c>
      <c r="Q1042" s="64"/>
      <c r="R1042" s="60">
        <f>AVERAGE(E1041:J1041)</f>
        <v>41.666666666666664</v>
      </c>
      <c r="S1042" s="61" t="s">
        <v>46</v>
      </c>
    </row>
    <row r="1043" spans="1:19" ht="11.1" customHeight="1" x14ac:dyDescent="0.25">
      <c r="A1043" s="59"/>
      <c r="B1043" s="52"/>
      <c r="C1043" s="15"/>
      <c r="D1043" s="66"/>
      <c r="E1043" s="66"/>
      <c r="F1043" s="66"/>
      <c r="G1043" s="61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54"/>
    </row>
    <row r="1044" spans="1:19" ht="11.1" customHeight="1" x14ac:dyDescent="0.25">
      <c r="A1044" s="55"/>
      <c r="B1044" s="225" t="s">
        <v>118</v>
      </c>
      <c r="C1044" s="226"/>
      <c r="D1044" s="56" t="s">
        <v>28</v>
      </c>
      <c r="E1044" s="57" t="s">
        <v>60</v>
      </c>
      <c r="F1044" s="57" t="s">
        <v>61</v>
      </c>
      <c r="G1044" s="57" t="s">
        <v>62</v>
      </c>
      <c r="H1044" s="57" t="s">
        <v>63</v>
      </c>
      <c r="I1044" s="57" t="s">
        <v>64</v>
      </c>
      <c r="J1044" s="57" t="s">
        <v>65</v>
      </c>
      <c r="K1044" s="57" t="s">
        <v>66</v>
      </c>
      <c r="L1044" s="57" t="s">
        <v>67</v>
      </c>
      <c r="M1044" s="57" t="s">
        <v>68</v>
      </c>
      <c r="N1044" s="57" t="s">
        <v>56</v>
      </c>
      <c r="O1044" s="57" t="s">
        <v>69</v>
      </c>
      <c r="P1044" s="57" t="s">
        <v>70</v>
      </c>
      <c r="Q1044" s="15"/>
      <c r="R1044" s="57" t="s">
        <v>41</v>
      </c>
      <c r="S1044" s="58"/>
    </row>
    <row r="1045" spans="1:19" ht="11.1" customHeight="1" x14ac:dyDescent="0.25">
      <c r="A1045" s="59"/>
      <c r="B1045" s="227"/>
      <c r="C1045" s="228"/>
      <c r="D1045" s="56" t="s">
        <v>42</v>
      </c>
      <c r="E1045" s="60" t="s">
        <v>45</v>
      </c>
      <c r="F1045" s="60" t="s">
        <v>45</v>
      </c>
      <c r="G1045" s="60">
        <v>140</v>
      </c>
      <c r="H1045" s="60">
        <v>120</v>
      </c>
      <c r="I1045" s="60">
        <v>50</v>
      </c>
      <c r="J1045" s="60" t="s">
        <v>16</v>
      </c>
      <c r="K1045" s="60">
        <v>60</v>
      </c>
      <c r="L1045" s="60">
        <v>60</v>
      </c>
      <c r="M1045" s="60">
        <v>60</v>
      </c>
      <c r="N1045" s="60">
        <v>60</v>
      </c>
      <c r="O1045" s="60" t="s">
        <v>16</v>
      </c>
      <c r="P1045" s="60"/>
      <c r="Q1045" s="15"/>
      <c r="R1045" s="60">
        <f>AVERAGE(E1045:P1045)</f>
        <v>78.571428571428569</v>
      </c>
      <c r="S1045" s="61" t="s">
        <v>43</v>
      </c>
    </row>
    <row r="1046" spans="1:19" ht="11.1" customHeight="1" x14ac:dyDescent="0.25">
      <c r="A1046" s="59"/>
      <c r="B1046" s="229"/>
      <c r="C1046" s="230"/>
      <c r="D1046" s="56" t="s">
        <v>44</v>
      </c>
      <c r="E1046" s="62"/>
      <c r="F1046" s="62"/>
      <c r="G1046" s="62"/>
      <c r="H1046" s="62"/>
      <c r="I1046" s="62"/>
      <c r="J1046" s="63"/>
      <c r="K1046" s="63"/>
      <c r="L1046" s="63"/>
      <c r="M1046" s="63"/>
      <c r="N1046" s="63"/>
      <c r="O1046" s="63"/>
      <c r="P1046" s="63" t="s">
        <v>112</v>
      </c>
      <c r="Q1046" s="64"/>
      <c r="R1046" s="60">
        <f>AVERAGE(E1045:J1045)</f>
        <v>103.33333333333333</v>
      </c>
      <c r="S1046" s="61" t="s">
        <v>46</v>
      </c>
    </row>
    <row r="1047" spans="1:19" ht="11.1" customHeight="1" x14ac:dyDescent="0.25">
      <c r="A1047" s="59"/>
      <c r="B1047" s="55"/>
      <c r="C1047" s="59"/>
      <c r="D1047" s="59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59"/>
      <c r="R1047" s="59"/>
      <c r="S1047" s="59"/>
    </row>
    <row r="1048" spans="1:19" ht="11.1" customHeight="1" x14ac:dyDescent="0.25">
      <c r="A1048" s="55"/>
      <c r="B1048" s="225" t="s">
        <v>119</v>
      </c>
      <c r="C1048" s="226"/>
      <c r="D1048" s="56" t="s">
        <v>28</v>
      </c>
      <c r="E1048" s="57" t="s">
        <v>71</v>
      </c>
      <c r="F1048" s="57" t="s">
        <v>72</v>
      </c>
      <c r="G1048" s="57" t="s">
        <v>73</v>
      </c>
      <c r="H1048" s="57" t="s">
        <v>74</v>
      </c>
      <c r="I1048" s="57" t="s">
        <v>75</v>
      </c>
      <c r="J1048" s="57" t="s">
        <v>76</v>
      </c>
      <c r="K1048" s="57" t="s">
        <v>77</v>
      </c>
      <c r="L1048" s="57" t="s">
        <v>78</v>
      </c>
      <c r="M1048" s="57" t="s">
        <v>79</v>
      </c>
      <c r="N1048" s="57" t="s">
        <v>80</v>
      </c>
      <c r="O1048" s="57" t="s">
        <v>81</v>
      </c>
      <c r="P1048" s="57" t="s">
        <v>82</v>
      </c>
      <c r="Q1048" s="15"/>
      <c r="R1048" s="57" t="s">
        <v>41</v>
      </c>
      <c r="S1048" s="58"/>
    </row>
    <row r="1049" spans="1:19" ht="11.1" customHeight="1" x14ac:dyDescent="0.25">
      <c r="A1049" s="59"/>
      <c r="B1049" s="227"/>
      <c r="C1049" s="228"/>
      <c r="D1049" s="56" t="s">
        <v>42</v>
      </c>
      <c r="E1049" s="60"/>
      <c r="F1049" s="60"/>
      <c r="G1049" s="60"/>
      <c r="H1049" s="60"/>
      <c r="I1049" s="60"/>
      <c r="J1049" s="60">
        <v>120</v>
      </c>
      <c r="K1049" s="60">
        <v>100</v>
      </c>
      <c r="L1049" s="60">
        <v>60</v>
      </c>
      <c r="M1049" s="60">
        <v>90</v>
      </c>
      <c r="N1049" s="60">
        <v>20</v>
      </c>
      <c r="O1049" s="60">
        <v>110</v>
      </c>
      <c r="P1049" s="60" t="s">
        <v>16</v>
      </c>
      <c r="Q1049" s="15"/>
      <c r="R1049" s="60">
        <f>AVERAGE(E1049:P1049)</f>
        <v>83.333333333333329</v>
      </c>
      <c r="S1049" s="61" t="s">
        <v>43</v>
      </c>
    </row>
    <row r="1050" spans="1:19" ht="11.1" customHeight="1" x14ac:dyDescent="0.25">
      <c r="A1050" s="59"/>
      <c r="B1050" s="229"/>
      <c r="C1050" s="230"/>
      <c r="D1050" s="56" t="s">
        <v>44</v>
      </c>
      <c r="E1050" s="232" t="s">
        <v>381</v>
      </c>
      <c r="F1050" s="233"/>
      <c r="G1050" s="233"/>
      <c r="H1050" s="233"/>
      <c r="I1050" s="234"/>
      <c r="J1050" s="63" t="s">
        <v>121</v>
      </c>
      <c r="K1050" s="63" t="s">
        <v>405</v>
      </c>
      <c r="L1050" s="63" t="s">
        <v>83</v>
      </c>
      <c r="M1050" s="63" t="s">
        <v>121</v>
      </c>
      <c r="N1050" s="63" t="s">
        <v>200</v>
      </c>
      <c r="O1050" s="63" t="s">
        <v>97</v>
      </c>
      <c r="P1050" s="63" t="s">
        <v>16</v>
      </c>
      <c r="Q1050" s="64"/>
      <c r="R1050" s="60">
        <f>AVERAGE(E1049:J1049)</f>
        <v>120</v>
      </c>
      <c r="S1050" s="61" t="s">
        <v>46</v>
      </c>
    </row>
    <row r="1051" spans="1:19" ht="11.1" customHeight="1" x14ac:dyDescent="0.25">
      <c r="A1051" s="59"/>
      <c r="B1051" s="55"/>
      <c r="C1051" s="59"/>
      <c r="D1051" s="59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59"/>
      <c r="R1051" s="59"/>
      <c r="S1051" s="59"/>
    </row>
    <row r="1052" spans="1:19" ht="11.1" customHeight="1" x14ac:dyDescent="0.25">
      <c r="A1052" s="55"/>
      <c r="B1052" s="225" t="s">
        <v>122</v>
      </c>
      <c r="C1052" s="226"/>
      <c r="D1052" s="56" t="s">
        <v>28</v>
      </c>
      <c r="E1052" s="57" t="s">
        <v>85</v>
      </c>
      <c r="F1052" s="57" t="s">
        <v>86</v>
      </c>
      <c r="G1052" s="57" t="s">
        <v>87</v>
      </c>
      <c r="H1052" s="57" t="s">
        <v>88</v>
      </c>
      <c r="I1052" s="57" t="s">
        <v>89</v>
      </c>
      <c r="J1052" s="57" t="s">
        <v>90</v>
      </c>
      <c r="K1052" s="57" t="s">
        <v>91</v>
      </c>
      <c r="L1052" s="57" t="s">
        <v>92</v>
      </c>
      <c r="M1052" s="57" t="s">
        <v>93</v>
      </c>
      <c r="N1052" s="57" t="s">
        <v>94</v>
      </c>
      <c r="O1052" s="57" t="s">
        <v>95</v>
      </c>
      <c r="P1052" s="57" t="s">
        <v>96</v>
      </c>
      <c r="Q1052" s="15"/>
      <c r="R1052" s="57" t="s">
        <v>41</v>
      </c>
      <c r="S1052" s="58"/>
    </row>
    <row r="1053" spans="1:19" ht="11.1" customHeight="1" x14ac:dyDescent="0.25">
      <c r="A1053" s="59"/>
      <c r="B1053" s="227"/>
      <c r="C1053" s="228"/>
      <c r="D1053" s="56" t="s">
        <v>42</v>
      </c>
      <c r="E1053" s="60">
        <v>100</v>
      </c>
      <c r="F1053" s="60"/>
      <c r="G1053" s="60"/>
      <c r="H1053" s="60">
        <v>50</v>
      </c>
      <c r="I1053" s="60">
        <v>50</v>
      </c>
      <c r="J1053" s="60">
        <v>60</v>
      </c>
      <c r="K1053" s="60" t="s">
        <v>16</v>
      </c>
      <c r="L1053" s="60">
        <v>80</v>
      </c>
      <c r="M1053" s="60">
        <v>80</v>
      </c>
      <c r="N1053" s="60">
        <v>120</v>
      </c>
      <c r="O1053" s="60">
        <v>80</v>
      </c>
      <c r="P1053" s="60"/>
      <c r="Q1053" s="15"/>
      <c r="R1053" s="60">
        <f>AVERAGE(E1053:P1053)</f>
        <v>77.5</v>
      </c>
      <c r="S1053" s="61" t="s">
        <v>43</v>
      </c>
    </row>
    <row r="1054" spans="1:19" ht="11.1" customHeight="1" x14ac:dyDescent="0.25">
      <c r="A1054" s="59"/>
      <c r="B1054" s="229"/>
      <c r="C1054" s="230"/>
      <c r="D1054" s="56" t="s">
        <v>44</v>
      </c>
      <c r="E1054" s="62" t="s">
        <v>97</v>
      </c>
      <c r="F1054" s="62" t="s">
        <v>45</v>
      </c>
      <c r="G1054" s="62" t="s">
        <v>45</v>
      </c>
      <c r="H1054" s="62" t="s">
        <v>83</v>
      </c>
      <c r="I1054" s="62" t="s">
        <v>83</v>
      </c>
      <c r="J1054" s="62" t="s">
        <v>176</v>
      </c>
      <c r="K1054" s="62" t="s">
        <v>16</v>
      </c>
      <c r="L1054" s="62" t="s">
        <v>83</v>
      </c>
      <c r="M1054" s="62" t="s">
        <v>83</v>
      </c>
      <c r="N1054" s="62" t="s">
        <v>83</v>
      </c>
      <c r="O1054" s="62" t="s">
        <v>97</v>
      </c>
      <c r="P1054" s="62" t="s">
        <v>45</v>
      </c>
      <c r="Q1054" s="64"/>
      <c r="R1054" s="60" t="s">
        <v>16</v>
      </c>
      <c r="S1054" s="61" t="s">
        <v>46</v>
      </c>
    </row>
    <row r="1055" spans="1:19" ht="11.1" customHeight="1" x14ac:dyDescent="0.25">
      <c r="A1055" s="59"/>
      <c r="B1055" s="15"/>
      <c r="C1055" s="15"/>
      <c r="D1055" s="15"/>
      <c r="E1055" s="15"/>
      <c r="F1055" s="15"/>
      <c r="G1055" s="161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</row>
    <row r="1056" spans="1:19" ht="11.1" customHeight="1" x14ac:dyDescent="0.25">
      <c r="A1056" s="55"/>
      <c r="B1056" s="225" t="s">
        <v>128</v>
      </c>
      <c r="C1056" s="226"/>
      <c r="D1056" s="56" t="s">
        <v>28</v>
      </c>
      <c r="E1056" s="57" t="s">
        <v>124</v>
      </c>
      <c r="F1056" s="57" t="s">
        <v>125</v>
      </c>
      <c r="G1056" s="57" t="s">
        <v>126</v>
      </c>
      <c r="H1056" s="57" t="s">
        <v>127</v>
      </c>
      <c r="I1056" s="57" t="s">
        <v>129</v>
      </c>
      <c r="J1056" s="57" t="s">
        <v>130</v>
      </c>
      <c r="K1056" s="57" t="s">
        <v>131</v>
      </c>
      <c r="L1056" s="57" t="s">
        <v>132</v>
      </c>
      <c r="M1056" s="57" t="s">
        <v>133</v>
      </c>
      <c r="N1056" s="57" t="s">
        <v>134</v>
      </c>
      <c r="O1056" s="57" t="s">
        <v>135</v>
      </c>
      <c r="P1056" s="57" t="s">
        <v>136</v>
      </c>
      <c r="Q1056" s="15"/>
      <c r="R1056" s="57" t="s">
        <v>41</v>
      </c>
      <c r="S1056" s="58"/>
    </row>
    <row r="1057" spans="1:19" ht="11.1" customHeight="1" x14ac:dyDescent="0.25">
      <c r="A1057" s="59"/>
      <c r="B1057" s="227"/>
      <c r="C1057" s="228"/>
      <c r="D1057" s="56" t="s">
        <v>42</v>
      </c>
      <c r="E1057" s="60"/>
      <c r="F1057" s="60"/>
      <c r="G1057" s="60"/>
      <c r="H1057" s="60">
        <v>90</v>
      </c>
      <c r="I1057" s="60">
        <v>50</v>
      </c>
      <c r="J1057" s="60" t="s">
        <v>16</v>
      </c>
      <c r="K1057" s="60">
        <v>130</v>
      </c>
      <c r="L1057" s="60">
        <v>80</v>
      </c>
      <c r="M1057" s="60">
        <v>120</v>
      </c>
      <c r="N1057" s="60">
        <v>80</v>
      </c>
      <c r="O1057" s="60">
        <v>100</v>
      </c>
      <c r="P1057" s="60" t="s">
        <v>16</v>
      </c>
      <c r="Q1057" s="15"/>
      <c r="R1057" s="60">
        <f>AVERAGE(E1057:P1057)</f>
        <v>92.857142857142861</v>
      </c>
      <c r="S1057" s="61" t="s">
        <v>43</v>
      </c>
    </row>
    <row r="1058" spans="1:19" ht="11.1" customHeight="1" x14ac:dyDescent="0.25">
      <c r="A1058" s="59"/>
      <c r="B1058" s="229"/>
      <c r="C1058" s="230"/>
      <c r="D1058" s="56" t="s">
        <v>44</v>
      </c>
      <c r="E1058" s="62" t="s">
        <v>45</v>
      </c>
      <c r="F1058" s="62" t="s">
        <v>45</v>
      </c>
      <c r="G1058" s="62" t="s">
        <v>45</v>
      </c>
      <c r="H1058" s="62" t="s">
        <v>97</v>
      </c>
      <c r="I1058" s="62" t="s">
        <v>98</v>
      </c>
      <c r="J1058" s="62" t="s">
        <v>16</v>
      </c>
      <c r="K1058" s="62" t="s">
        <v>97</v>
      </c>
      <c r="L1058" s="62" t="s">
        <v>97</v>
      </c>
      <c r="M1058" s="62" t="s">
        <v>97</v>
      </c>
      <c r="N1058" s="62" t="s">
        <v>97</v>
      </c>
      <c r="O1058" s="62" t="s">
        <v>97</v>
      </c>
      <c r="P1058" s="62" t="s">
        <v>16</v>
      </c>
      <c r="Q1058" s="64"/>
      <c r="R1058" s="60">
        <f>AVERAGE(E1057:J1057)</f>
        <v>70</v>
      </c>
      <c r="S1058" s="61" t="s">
        <v>46</v>
      </c>
    </row>
    <row r="1059" spans="1:19" ht="11.1" customHeight="1" x14ac:dyDescent="0.25">
      <c r="A1059" s="59"/>
      <c r="B1059" s="15"/>
      <c r="C1059" s="15"/>
      <c r="D1059" s="15"/>
      <c r="E1059" s="15"/>
      <c r="F1059" s="15"/>
      <c r="G1059" s="161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</row>
    <row r="1060" spans="1:19" ht="11.1" customHeight="1" x14ac:dyDescent="0.25">
      <c r="A1060" s="55"/>
      <c r="B1060" s="225" t="s">
        <v>295</v>
      </c>
      <c r="C1060" s="226"/>
      <c r="D1060" s="56" t="s">
        <v>28</v>
      </c>
      <c r="E1060" s="57" t="s">
        <v>296</v>
      </c>
      <c r="F1060" s="57" t="s">
        <v>297</v>
      </c>
      <c r="G1060" s="57" t="s">
        <v>298</v>
      </c>
      <c r="H1060" s="57" t="s">
        <v>299</v>
      </c>
      <c r="I1060" s="57" t="s">
        <v>300</v>
      </c>
      <c r="J1060" s="57" t="s">
        <v>301</v>
      </c>
      <c r="K1060" s="57" t="s">
        <v>302</v>
      </c>
      <c r="L1060" s="57" t="s">
        <v>303</v>
      </c>
      <c r="M1060" s="57" t="s">
        <v>304</v>
      </c>
      <c r="N1060" s="57" t="s">
        <v>305</v>
      </c>
      <c r="O1060" s="57" t="s">
        <v>306</v>
      </c>
      <c r="P1060" s="57" t="s">
        <v>307</v>
      </c>
      <c r="Q1060" s="15"/>
      <c r="R1060" s="57" t="s">
        <v>41</v>
      </c>
      <c r="S1060" s="58"/>
    </row>
    <row r="1061" spans="1:19" ht="11.1" customHeight="1" x14ac:dyDescent="0.25">
      <c r="A1061" s="59"/>
      <c r="B1061" s="227"/>
      <c r="C1061" s="228"/>
      <c r="D1061" s="56" t="s">
        <v>42</v>
      </c>
      <c r="E1061" s="60" t="s">
        <v>16</v>
      </c>
      <c r="F1061" s="60">
        <v>190</v>
      </c>
      <c r="G1061" s="60">
        <v>25</v>
      </c>
      <c r="H1061" s="60">
        <v>90</v>
      </c>
      <c r="I1061" s="60">
        <v>160</v>
      </c>
      <c r="J1061" s="60">
        <v>160</v>
      </c>
      <c r="K1061" s="60">
        <v>45</v>
      </c>
      <c r="L1061" s="60">
        <v>68</v>
      </c>
      <c r="M1061" s="60">
        <v>71</v>
      </c>
      <c r="N1061" s="60"/>
      <c r="O1061" s="60"/>
      <c r="P1061" s="60"/>
      <c r="Q1061" s="15"/>
      <c r="R1061" s="60">
        <f>AVERAGE(E1061:P1061)</f>
        <v>101.125</v>
      </c>
      <c r="S1061" s="61" t="s">
        <v>43</v>
      </c>
    </row>
    <row r="1062" spans="1:19" ht="11.1" customHeight="1" x14ac:dyDescent="0.25">
      <c r="A1062" s="59"/>
      <c r="B1062" s="229"/>
      <c r="C1062" s="230"/>
      <c r="D1062" s="56" t="s">
        <v>44</v>
      </c>
      <c r="E1062" s="62" t="s">
        <v>45</v>
      </c>
      <c r="F1062" s="62" t="s">
        <v>97</v>
      </c>
      <c r="G1062" s="62" t="s">
        <v>98</v>
      </c>
      <c r="H1062" s="62" t="s">
        <v>97</v>
      </c>
      <c r="I1062" s="62" t="s">
        <v>97</v>
      </c>
      <c r="J1062" s="63" t="s">
        <v>97</v>
      </c>
      <c r="K1062" s="62" t="s">
        <v>98</v>
      </c>
      <c r="L1062" s="62" t="s">
        <v>98</v>
      </c>
      <c r="M1062" s="62" t="s">
        <v>98</v>
      </c>
      <c r="N1062" s="62" t="s">
        <v>59</v>
      </c>
      <c r="O1062" s="63" t="s">
        <v>112</v>
      </c>
      <c r="P1062" s="62" t="s">
        <v>137</v>
      </c>
      <c r="Q1062" s="64"/>
      <c r="R1062" s="60">
        <f>AVERAGE(E1061:J1061)</f>
        <v>125</v>
      </c>
      <c r="S1062" s="61" t="s">
        <v>46</v>
      </c>
    </row>
    <row r="1063" spans="1:19" s="179" customFormat="1" ht="11.1" customHeight="1" x14ac:dyDescent="0.25">
      <c r="A1063" s="59"/>
      <c r="B1063" s="15"/>
      <c r="C1063" s="15"/>
      <c r="D1063" s="15"/>
      <c r="E1063" s="15"/>
      <c r="F1063" s="15"/>
      <c r="G1063" s="161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</row>
    <row r="1064" spans="1:19" s="179" customFormat="1" ht="11.1" customHeight="1" x14ac:dyDescent="0.25">
      <c r="A1064" s="59"/>
      <c r="B1064" s="231" t="s">
        <v>408</v>
      </c>
      <c r="C1064" s="231"/>
      <c r="D1064" s="56" t="s">
        <v>28</v>
      </c>
      <c r="E1064" s="57" t="s">
        <v>411</v>
      </c>
      <c r="F1064" s="57" t="s">
        <v>412</v>
      </c>
      <c r="G1064" s="57" t="s">
        <v>413</v>
      </c>
      <c r="H1064" s="57" t="s">
        <v>414</v>
      </c>
      <c r="I1064" s="57" t="s">
        <v>415</v>
      </c>
      <c r="J1064" s="57" t="s">
        <v>416</v>
      </c>
      <c r="K1064" s="57" t="s">
        <v>417</v>
      </c>
      <c r="L1064" s="57" t="s">
        <v>418</v>
      </c>
      <c r="M1064" s="57" t="s">
        <v>419</v>
      </c>
      <c r="N1064" s="57" t="s">
        <v>420</v>
      </c>
      <c r="O1064" s="57" t="s">
        <v>421</v>
      </c>
      <c r="P1064" s="57" t="s">
        <v>422</v>
      </c>
      <c r="Q1064" s="15"/>
      <c r="R1064" s="150" t="s">
        <v>41</v>
      </c>
      <c r="S1064" s="58"/>
    </row>
    <row r="1065" spans="1:19" s="179" customFormat="1" ht="11.1" customHeight="1" x14ac:dyDescent="0.25">
      <c r="A1065" s="59"/>
      <c r="B1065" s="231"/>
      <c r="C1065" s="231"/>
      <c r="D1065" s="56" t="s">
        <v>42</v>
      </c>
      <c r="E1065" s="60"/>
      <c r="F1065" s="60"/>
      <c r="G1065" s="60">
        <v>90</v>
      </c>
      <c r="H1065" s="60">
        <v>50</v>
      </c>
      <c r="I1065" s="60">
        <v>35</v>
      </c>
      <c r="J1065" s="60">
        <v>56</v>
      </c>
      <c r="K1065" s="60">
        <v>20</v>
      </c>
      <c r="L1065" s="60">
        <v>55</v>
      </c>
      <c r="M1065" s="60">
        <v>50</v>
      </c>
      <c r="N1065" s="60">
        <v>60</v>
      </c>
      <c r="O1065" s="60"/>
      <c r="P1065" s="60">
        <v>100</v>
      </c>
      <c r="Q1065" s="15"/>
      <c r="R1065" s="60">
        <f>AVERAGE(E1065:P1065)</f>
        <v>57.333333333333336</v>
      </c>
      <c r="S1065" s="61" t="s">
        <v>43</v>
      </c>
    </row>
    <row r="1066" spans="1:19" s="179" customFormat="1" ht="11.1" customHeight="1" x14ac:dyDescent="0.25">
      <c r="A1066" s="59"/>
      <c r="B1066" s="231"/>
      <c r="C1066" s="231"/>
      <c r="D1066" s="56" t="s">
        <v>44</v>
      </c>
      <c r="E1066" s="62" t="s">
        <v>45</v>
      </c>
      <c r="F1066" s="62" t="s">
        <v>45</v>
      </c>
      <c r="G1066" s="62" t="s">
        <v>97</v>
      </c>
      <c r="H1066" s="62" t="s">
        <v>98</v>
      </c>
      <c r="I1066" s="62" t="s">
        <v>98</v>
      </c>
      <c r="J1066" s="63" t="s">
        <v>98</v>
      </c>
      <c r="K1066" s="62" t="s">
        <v>98</v>
      </c>
      <c r="L1066" s="62" t="s">
        <v>98</v>
      </c>
      <c r="M1066" s="62" t="s">
        <v>98</v>
      </c>
      <c r="N1066" s="62" t="s">
        <v>98</v>
      </c>
      <c r="O1066" s="62" t="s">
        <v>45</v>
      </c>
      <c r="P1066" s="62" t="s">
        <v>97</v>
      </c>
      <c r="Q1066" s="64"/>
      <c r="R1066" s="60">
        <f>AVERAGE(E1065:J1065)</f>
        <v>57.75</v>
      </c>
      <c r="S1066" s="61" t="s">
        <v>46</v>
      </c>
    </row>
    <row r="1067" spans="1:19" s="185" customFormat="1" ht="11.1" customHeight="1" x14ac:dyDescent="0.25">
      <c r="A1067" s="59"/>
      <c r="B1067" s="184"/>
      <c r="C1067" s="184"/>
      <c r="D1067" s="59"/>
      <c r="E1067" s="82"/>
      <c r="F1067" s="82"/>
      <c r="G1067" s="82"/>
      <c r="H1067" s="82"/>
      <c r="I1067" s="82"/>
      <c r="J1067" s="83"/>
      <c r="K1067" s="82"/>
      <c r="L1067" s="82"/>
      <c r="M1067" s="82"/>
      <c r="N1067" s="82"/>
      <c r="O1067" s="82"/>
      <c r="P1067" s="82"/>
      <c r="Q1067" s="81"/>
      <c r="R1067" s="65"/>
      <c r="S1067" s="85"/>
    </row>
    <row r="1068" spans="1:19" s="183" customFormat="1" ht="11.1" customHeight="1" x14ac:dyDescent="0.25">
      <c r="A1068" s="59"/>
      <c r="B1068" s="231" t="s">
        <v>446</v>
      </c>
      <c r="C1068" s="231"/>
      <c r="D1068" s="56" t="s">
        <v>28</v>
      </c>
      <c r="E1068" s="57" t="s">
        <v>434</v>
      </c>
      <c r="F1068" s="57" t="s">
        <v>435</v>
      </c>
      <c r="G1068" s="57" t="s">
        <v>436</v>
      </c>
      <c r="H1068" s="57" t="s">
        <v>437</v>
      </c>
      <c r="I1068" s="57" t="s">
        <v>438</v>
      </c>
      <c r="J1068" s="57" t="s">
        <v>439</v>
      </c>
      <c r="K1068" s="57" t="s">
        <v>440</v>
      </c>
      <c r="L1068" s="57" t="s">
        <v>441</v>
      </c>
      <c r="M1068" s="57" t="s">
        <v>442</v>
      </c>
      <c r="N1068" s="57" t="s">
        <v>443</v>
      </c>
      <c r="O1068" s="57" t="s">
        <v>444</v>
      </c>
      <c r="P1068" s="57" t="s">
        <v>445</v>
      </c>
      <c r="Q1068" s="15"/>
      <c r="R1068" s="150" t="s">
        <v>41</v>
      </c>
      <c r="S1068" s="58"/>
    </row>
    <row r="1069" spans="1:19" s="183" customFormat="1" ht="11.1" customHeight="1" x14ac:dyDescent="0.25">
      <c r="A1069" s="59"/>
      <c r="B1069" s="231"/>
      <c r="C1069" s="231"/>
      <c r="D1069" s="56" t="s">
        <v>42</v>
      </c>
      <c r="E1069" s="60"/>
      <c r="F1069" s="60"/>
      <c r="G1069" s="60">
        <v>80</v>
      </c>
      <c r="H1069" s="60">
        <v>85</v>
      </c>
      <c r="I1069" s="60">
        <v>85</v>
      </c>
      <c r="J1069" s="60">
        <v>60</v>
      </c>
      <c r="K1069" s="60">
        <v>60</v>
      </c>
      <c r="L1069" s="60">
        <v>60</v>
      </c>
      <c r="M1069" s="60">
        <v>80</v>
      </c>
      <c r="N1069" s="60">
        <v>100</v>
      </c>
      <c r="O1069" s="60">
        <v>100</v>
      </c>
      <c r="P1069" s="60">
        <v>120</v>
      </c>
      <c r="Q1069" s="15"/>
      <c r="R1069" s="60">
        <f>AVERAGE(E1069:P1069)</f>
        <v>83</v>
      </c>
      <c r="S1069" s="61" t="s">
        <v>43</v>
      </c>
    </row>
    <row r="1070" spans="1:19" s="183" customFormat="1" ht="11.1" customHeight="1" x14ac:dyDescent="0.25">
      <c r="A1070" s="59"/>
      <c r="B1070" s="231"/>
      <c r="C1070" s="231"/>
      <c r="D1070" s="56" t="s">
        <v>44</v>
      </c>
      <c r="E1070" s="62" t="s">
        <v>45</v>
      </c>
      <c r="F1070" s="62" t="s">
        <v>45</v>
      </c>
      <c r="G1070" s="62" t="s">
        <v>97</v>
      </c>
      <c r="H1070" s="62" t="s">
        <v>97</v>
      </c>
      <c r="I1070" s="62" t="s">
        <v>97</v>
      </c>
      <c r="J1070" s="63" t="s">
        <v>97</v>
      </c>
      <c r="K1070" s="62" t="s">
        <v>98</v>
      </c>
      <c r="L1070" s="62" t="s">
        <v>121</v>
      </c>
      <c r="M1070" s="62" t="s">
        <v>97</v>
      </c>
      <c r="N1070" s="62" t="s">
        <v>97</v>
      </c>
      <c r="O1070" s="62" t="s">
        <v>97</v>
      </c>
      <c r="P1070" s="62" t="s">
        <v>97</v>
      </c>
      <c r="Q1070" s="64"/>
      <c r="R1070" s="60">
        <f>AVERAGE(E1069:J1069)</f>
        <v>77.5</v>
      </c>
      <c r="S1070" s="61" t="s">
        <v>46</v>
      </c>
    </row>
    <row r="1071" spans="1:19" s="185" customFormat="1" ht="11.1" customHeight="1" x14ac:dyDescent="0.25">
      <c r="A1071" s="59"/>
      <c r="B1071" s="189"/>
      <c r="C1071" s="189"/>
      <c r="D1071" s="59"/>
      <c r="E1071" s="82"/>
      <c r="F1071" s="82"/>
      <c r="G1071" s="82"/>
      <c r="H1071" s="82"/>
      <c r="I1071" s="82"/>
      <c r="J1071" s="83"/>
      <c r="K1071" s="82"/>
      <c r="L1071" s="82"/>
      <c r="M1071" s="82"/>
      <c r="N1071" s="82"/>
      <c r="O1071" s="82"/>
      <c r="P1071" s="82"/>
      <c r="Q1071" s="81"/>
      <c r="R1071" s="65"/>
      <c r="S1071" s="85"/>
    </row>
    <row r="1072" spans="1:19" s="188" customFormat="1" ht="11.1" customHeight="1" x14ac:dyDescent="0.25">
      <c r="A1072" s="59"/>
      <c r="B1072" s="231" t="s">
        <v>465</v>
      </c>
      <c r="C1072" s="231"/>
      <c r="D1072" s="56" t="s">
        <v>28</v>
      </c>
      <c r="E1072" s="57" t="s">
        <v>466</v>
      </c>
      <c r="F1072" s="57" t="s">
        <v>467</v>
      </c>
      <c r="G1072" s="57" t="s">
        <v>468</v>
      </c>
      <c r="H1072" s="57" t="s">
        <v>469</v>
      </c>
      <c r="I1072" s="57" t="s">
        <v>470</v>
      </c>
      <c r="J1072" s="57" t="s">
        <v>471</v>
      </c>
      <c r="K1072" s="57" t="s">
        <v>472</v>
      </c>
      <c r="L1072" s="57" t="s">
        <v>473</v>
      </c>
      <c r="M1072" s="57" t="s">
        <v>474</v>
      </c>
      <c r="N1072" s="57" t="s">
        <v>475</v>
      </c>
      <c r="O1072" s="57" t="s">
        <v>476</v>
      </c>
      <c r="P1072" s="57" t="s">
        <v>477</v>
      </c>
      <c r="Q1072" s="15"/>
      <c r="R1072" s="150" t="s">
        <v>41</v>
      </c>
      <c r="S1072" s="58"/>
    </row>
    <row r="1073" spans="1:19" s="188" customFormat="1" ht="11.1" customHeight="1" x14ac:dyDescent="0.25">
      <c r="A1073" s="59"/>
      <c r="B1073" s="231"/>
      <c r="C1073" s="231"/>
      <c r="D1073" s="56" t="s">
        <v>42</v>
      </c>
      <c r="E1073" s="60"/>
      <c r="F1073" s="60"/>
      <c r="G1073" s="60">
        <v>80</v>
      </c>
      <c r="H1073" s="60">
        <v>60</v>
      </c>
      <c r="I1073" s="60">
        <v>70</v>
      </c>
      <c r="J1073" s="60">
        <v>45</v>
      </c>
      <c r="K1073" s="60">
        <v>35</v>
      </c>
      <c r="L1073" s="60">
        <v>45</v>
      </c>
      <c r="M1073" s="60">
        <v>80</v>
      </c>
      <c r="N1073" s="60">
        <v>60</v>
      </c>
      <c r="O1073" s="60">
        <v>70</v>
      </c>
      <c r="P1073" s="60"/>
      <c r="Q1073" s="15"/>
      <c r="R1073" s="60">
        <f>AVERAGE(E1073:P1073)</f>
        <v>60.555555555555557</v>
      </c>
      <c r="S1073" s="61" t="s">
        <v>43</v>
      </c>
    </row>
    <row r="1074" spans="1:19" s="188" customFormat="1" ht="11.1" customHeight="1" x14ac:dyDescent="0.25">
      <c r="A1074" s="59"/>
      <c r="B1074" s="231"/>
      <c r="C1074" s="231"/>
      <c r="D1074" s="56" t="s">
        <v>44</v>
      </c>
      <c r="E1074" s="62" t="s">
        <v>45</v>
      </c>
      <c r="F1074" s="62" t="s">
        <v>45</v>
      </c>
      <c r="G1074" s="62" t="s">
        <v>98</v>
      </c>
      <c r="H1074" s="62" t="s">
        <v>290</v>
      </c>
      <c r="I1074" s="62" t="s">
        <v>121</v>
      </c>
      <c r="J1074" s="63" t="s">
        <v>121</v>
      </c>
      <c r="K1074" s="62" t="s">
        <v>83</v>
      </c>
      <c r="L1074" s="62" t="s">
        <v>98</v>
      </c>
      <c r="M1074" s="62" t="s">
        <v>83</v>
      </c>
      <c r="N1074" s="62" t="s">
        <v>97</v>
      </c>
      <c r="O1074" s="62" t="s">
        <v>83</v>
      </c>
      <c r="P1074" s="62" t="s">
        <v>45</v>
      </c>
      <c r="Q1074" s="64"/>
      <c r="R1074" s="60">
        <f>AVERAGE(E1073:J1073)</f>
        <v>63.75</v>
      </c>
      <c r="S1074" s="61" t="s">
        <v>46</v>
      </c>
    </row>
    <row r="1075" spans="1:19" s="185" customFormat="1" ht="11.1" customHeight="1" x14ac:dyDescent="0.25">
      <c r="A1075" s="59"/>
      <c r="B1075" s="184"/>
      <c r="C1075" s="184"/>
      <c r="D1075" s="59"/>
      <c r="E1075" s="82"/>
      <c r="F1075" s="82"/>
      <c r="G1075" s="82"/>
      <c r="H1075" s="82"/>
      <c r="I1075" s="82"/>
      <c r="J1075" s="83"/>
      <c r="K1075" s="82"/>
      <c r="L1075" s="82"/>
      <c r="M1075" s="82"/>
      <c r="N1075" s="82"/>
      <c r="O1075" s="82"/>
      <c r="P1075" s="82"/>
      <c r="Q1075" s="81"/>
      <c r="R1075" s="65"/>
      <c r="S1075" s="85"/>
    </row>
  </sheetData>
  <mergeCells count="295">
    <mergeCell ref="B1072:C1074"/>
    <mergeCell ref="B416:C418"/>
    <mergeCell ref="B460:C462"/>
    <mergeCell ref="B504:C506"/>
    <mergeCell ref="B548:C550"/>
    <mergeCell ref="B592:C594"/>
    <mergeCell ref="B636:C638"/>
    <mergeCell ref="B680:C682"/>
    <mergeCell ref="B724:C726"/>
    <mergeCell ref="B768:C770"/>
    <mergeCell ref="B912:C914"/>
    <mergeCell ref="B916:C918"/>
    <mergeCell ref="B920:C922"/>
    <mergeCell ref="B1064:C1066"/>
    <mergeCell ref="B1020:C1022"/>
    <mergeCell ref="B976:C978"/>
    <mergeCell ref="B932:C934"/>
    <mergeCell ref="B888:C890"/>
    <mergeCell ref="B844:C846"/>
    <mergeCell ref="B804:C806"/>
    <mergeCell ref="B76:C78"/>
    <mergeCell ref="B32:C34"/>
    <mergeCell ref="B120:C122"/>
    <mergeCell ref="B540:C542"/>
    <mergeCell ref="B496:C498"/>
    <mergeCell ref="B452:C454"/>
    <mergeCell ref="B408:C410"/>
    <mergeCell ref="B364:C366"/>
    <mergeCell ref="B320:C322"/>
    <mergeCell ref="B276:C278"/>
    <mergeCell ref="B232:C234"/>
    <mergeCell ref="B188:C190"/>
    <mergeCell ref="B136:C138"/>
    <mergeCell ref="B140:C142"/>
    <mergeCell ref="A158:B158"/>
    <mergeCell ref="B160:C162"/>
    <mergeCell ref="B164:C166"/>
    <mergeCell ref="B112:C114"/>
    <mergeCell ref="B72:C74"/>
    <mergeCell ref="B92:C94"/>
    <mergeCell ref="A90:B90"/>
    <mergeCell ref="B184:C186"/>
    <mergeCell ref="A202:B202"/>
    <mergeCell ref="B252:C254"/>
    <mergeCell ref="B760:C762"/>
    <mergeCell ref="B716:C718"/>
    <mergeCell ref="B740:C742"/>
    <mergeCell ref="B744:C746"/>
    <mergeCell ref="B748:C750"/>
    <mergeCell ref="B752:C754"/>
    <mergeCell ref="B756:C758"/>
    <mergeCell ref="B924:C926"/>
    <mergeCell ref="B928:C930"/>
    <mergeCell ref="B736:C738"/>
    <mergeCell ref="A857:C857"/>
    <mergeCell ref="B796:C798"/>
    <mergeCell ref="B800:C802"/>
    <mergeCell ref="B820:C822"/>
    <mergeCell ref="B776:C778"/>
    <mergeCell ref="B780:C782"/>
    <mergeCell ref="B784:C786"/>
    <mergeCell ref="B788:C790"/>
    <mergeCell ref="B792:C794"/>
    <mergeCell ref="B808:C810"/>
    <mergeCell ref="B848:C850"/>
    <mergeCell ref="B812:C814"/>
    <mergeCell ref="B852:C854"/>
    <mergeCell ref="B896:C898"/>
    <mergeCell ref="A945:C945"/>
    <mergeCell ref="B948:C950"/>
    <mergeCell ref="A1034:B1034"/>
    <mergeCell ref="B1036:C1038"/>
    <mergeCell ref="A946:C946"/>
    <mergeCell ref="B952:C954"/>
    <mergeCell ref="B892:C894"/>
    <mergeCell ref="B936:C938"/>
    <mergeCell ref="B904:C906"/>
    <mergeCell ref="B908:C910"/>
    <mergeCell ref="B940:C942"/>
    <mergeCell ref="B984:C986"/>
    <mergeCell ref="B1028:C1030"/>
    <mergeCell ref="A2:B2"/>
    <mergeCell ref="B4:C6"/>
    <mergeCell ref="B8:C10"/>
    <mergeCell ref="B12:C14"/>
    <mergeCell ref="B16:C18"/>
    <mergeCell ref="B20:C22"/>
    <mergeCell ref="A89:D89"/>
    <mergeCell ref="A133:D133"/>
    <mergeCell ref="B48:C50"/>
    <mergeCell ref="B52:C54"/>
    <mergeCell ref="B56:C58"/>
    <mergeCell ref="B60:C62"/>
    <mergeCell ref="B64:C66"/>
    <mergeCell ref="B68:C70"/>
    <mergeCell ref="B24:C26"/>
    <mergeCell ref="B28:C30"/>
    <mergeCell ref="B40:C42"/>
    <mergeCell ref="B84:C86"/>
    <mergeCell ref="B128:C130"/>
    <mergeCell ref="A46:B46"/>
    <mergeCell ref="B96:C98"/>
    <mergeCell ref="B116:C118"/>
    <mergeCell ref="B100:C102"/>
    <mergeCell ref="B104:C106"/>
    <mergeCell ref="B108:C110"/>
    <mergeCell ref="B392:C394"/>
    <mergeCell ref="B396:C398"/>
    <mergeCell ref="B400:C402"/>
    <mergeCell ref="B144:C146"/>
    <mergeCell ref="B208:C210"/>
    <mergeCell ref="B212:C214"/>
    <mergeCell ref="B152:C154"/>
    <mergeCell ref="B196:C198"/>
    <mergeCell ref="B240:C242"/>
    <mergeCell ref="B284:C286"/>
    <mergeCell ref="B328:C330"/>
    <mergeCell ref="B372:C374"/>
    <mergeCell ref="B404:C406"/>
    <mergeCell ref="B356:C358"/>
    <mergeCell ref="B360:C362"/>
    <mergeCell ref="A378:B378"/>
    <mergeCell ref="B380:C382"/>
    <mergeCell ref="B384:C386"/>
    <mergeCell ref="B388:C390"/>
    <mergeCell ref="A157:D157"/>
    <mergeCell ref="B204:C206"/>
    <mergeCell ref="B444:C446"/>
    <mergeCell ref="B448:C450"/>
    <mergeCell ref="A466:B466"/>
    <mergeCell ref="B468:C470"/>
    <mergeCell ref="B472:C474"/>
    <mergeCell ref="B476:C478"/>
    <mergeCell ref="A422:B422"/>
    <mergeCell ref="B424:C426"/>
    <mergeCell ref="B428:C430"/>
    <mergeCell ref="B432:C434"/>
    <mergeCell ref="B436:C438"/>
    <mergeCell ref="B440:C442"/>
    <mergeCell ref="B516:C518"/>
    <mergeCell ref="B520:C522"/>
    <mergeCell ref="B524:C526"/>
    <mergeCell ref="B528:C530"/>
    <mergeCell ref="B532:C534"/>
    <mergeCell ref="B536:C538"/>
    <mergeCell ref="A510:B510"/>
    <mergeCell ref="B512:C514"/>
    <mergeCell ref="B480:C482"/>
    <mergeCell ref="B484:C486"/>
    <mergeCell ref="B488:C490"/>
    <mergeCell ref="B492:C494"/>
    <mergeCell ref="B572:C574"/>
    <mergeCell ref="B576:C578"/>
    <mergeCell ref="B580:C582"/>
    <mergeCell ref="A598:C598"/>
    <mergeCell ref="B600:C602"/>
    <mergeCell ref="B604:C606"/>
    <mergeCell ref="A554:B554"/>
    <mergeCell ref="B556:C558"/>
    <mergeCell ref="B560:C562"/>
    <mergeCell ref="B564:C566"/>
    <mergeCell ref="B568:C570"/>
    <mergeCell ref="B584:C586"/>
    <mergeCell ref="A641:C641"/>
    <mergeCell ref="A642:C642"/>
    <mergeCell ref="B644:C646"/>
    <mergeCell ref="B648:C650"/>
    <mergeCell ref="B608:C610"/>
    <mergeCell ref="B612:C614"/>
    <mergeCell ref="B616:C618"/>
    <mergeCell ref="B620:C622"/>
    <mergeCell ref="B624:C626"/>
    <mergeCell ref="B628:C630"/>
    <mergeCell ref="A686:C686"/>
    <mergeCell ref="B688:C690"/>
    <mergeCell ref="B692:C694"/>
    <mergeCell ref="B696:C698"/>
    <mergeCell ref="B700:C702"/>
    <mergeCell ref="B704:C706"/>
    <mergeCell ref="B652:C654"/>
    <mergeCell ref="B656:C658"/>
    <mergeCell ref="B660:C662"/>
    <mergeCell ref="B664:C666"/>
    <mergeCell ref="B668:C670"/>
    <mergeCell ref="B672:C674"/>
    <mergeCell ref="E1050:I1050"/>
    <mergeCell ref="A990:C990"/>
    <mergeCell ref="B992:C994"/>
    <mergeCell ref="B996:C998"/>
    <mergeCell ref="B1000:C1002"/>
    <mergeCell ref="B1004:C1006"/>
    <mergeCell ref="B956:C958"/>
    <mergeCell ref="B960:C962"/>
    <mergeCell ref="B964:C966"/>
    <mergeCell ref="B968:C970"/>
    <mergeCell ref="B972:C974"/>
    <mergeCell ref="A989:C989"/>
    <mergeCell ref="B980:C982"/>
    <mergeCell ref="B1024:C1026"/>
    <mergeCell ref="K206:P206"/>
    <mergeCell ref="E210:I210"/>
    <mergeCell ref="E230:M230"/>
    <mergeCell ref="N226:P226"/>
    <mergeCell ref="A289:D289"/>
    <mergeCell ref="A333:D333"/>
    <mergeCell ref="A377:D377"/>
    <mergeCell ref="E306:P306"/>
    <mergeCell ref="E310:I310"/>
    <mergeCell ref="E354:O354"/>
    <mergeCell ref="A334:B334"/>
    <mergeCell ref="B336:C338"/>
    <mergeCell ref="B340:C342"/>
    <mergeCell ref="B344:C346"/>
    <mergeCell ref="B348:C350"/>
    <mergeCell ref="B352:C354"/>
    <mergeCell ref="B308:C310"/>
    <mergeCell ref="B312:C314"/>
    <mergeCell ref="B316:C318"/>
    <mergeCell ref="A290:B290"/>
    <mergeCell ref="B292:C294"/>
    <mergeCell ref="B296:C298"/>
    <mergeCell ref="B300:C302"/>
    <mergeCell ref="B304:C306"/>
    <mergeCell ref="H398:P398"/>
    <mergeCell ref="A685:D685"/>
    <mergeCell ref="A729:D729"/>
    <mergeCell ref="A773:D773"/>
    <mergeCell ref="A774:C774"/>
    <mergeCell ref="A817:D817"/>
    <mergeCell ref="A818:C818"/>
    <mergeCell ref="E918:P918"/>
    <mergeCell ref="E922:P922"/>
    <mergeCell ref="B872:C874"/>
    <mergeCell ref="B876:C878"/>
    <mergeCell ref="B880:C882"/>
    <mergeCell ref="B884:C886"/>
    <mergeCell ref="A901:D901"/>
    <mergeCell ref="A902:B902"/>
    <mergeCell ref="A858:C858"/>
    <mergeCell ref="B860:C862"/>
    <mergeCell ref="B864:C866"/>
    <mergeCell ref="B868:C870"/>
    <mergeCell ref="B824:C826"/>
    <mergeCell ref="B828:C830"/>
    <mergeCell ref="B832:C834"/>
    <mergeCell ref="B836:C838"/>
    <mergeCell ref="B840:C842"/>
    <mergeCell ref="B36:C38"/>
    <mergeCell ref="B80:C82"/>
    <mergeCell ref="B124:C126"/>
    <mergeCell ref="B148:C150"/>
    <mergeCell ref="B192:C194"/>
    <mergeCell ref="B236:C238"/>
    <mergeCell ref="B280:C282"/>
    <mergeCell ref="B324:C326"/>
    <mergeCell ref="B368:C370"/>
    <mergeCell ref="B256:C258"/>
    <mergeCell ref="B260:C262"/>
    <mergeCell ref="B264:C266"/>
    <mergeCell ref="B268:C270"/>
    <mergeCell ref="B272:C274"/>
    <mergeCell ref="A246:B246"/>
    <mergeCell ref="B248:C250"/>
    <mergeCell ref="B224:C226"/>
    <mergeCell ref="B228:C230"/>
    <mergeCell ref="B216:C218"/>
    <mergeCell ref="B220:C222"/>
    <mergeCell ref="B168:C170"/>
    <mergeCell ref="B172:C174"/>
    <mergeCell ref="B176:C178"/>
    <mergeCell ref="B180:C182"/>
    <mergeCell ref="B1068:C1070"/>
    <mergeCell ref="B412:C414"/>
    <mergeCell ref="B456:C458"/>
    <mergeCell ref="B500:C502"/>
    <mergeCell ref="B544:C546"/>
    <mergeCell ref="B588:C590"/>
    <mergeCell ref="B632:C634"/>
    <mergeCell ref="B676:C678"/>
    <mergeCell ref="B720:C722"/>
    <mergeCell ref="B764:C766"/>
    <mergeCell ref="B1060:C1062"/>
    <mergeCell ref="B1040:C1042"/>
    <mergeCell ref="B1044:C1046"/>
    <mergeCell ref="B1048:C1050"/>
    <mergeCell ref="B1052:C1054"/>
    <mergeCell ref="B1056:C1058"/>
    <mergeCell ref="B1008:C1010"/>
    <mergeCell ref="B1012:C1014"/>
    <mergeCell ref="B1016:C1018"/>
    <mergeCell ref="A1033:C1033"/>
    <mergeCell ref="B708:C710"/>
    <mergeCell ref="B712:C714"/>
    <mergeCell ref="A730:C730"/>
    <mergeCell ref="B732:C734"/>
  </mergeCells>
  <conditionalFormatting sqref="R1049:R1050 R1037:R1038 R1045:R1046 R1041:R1042 R1057:R1059 R1053:R1054 E1049:P1049 E1037:P1038 E1061:P1061 E1045:P1045 E1057:P1057 E1053:P1053 E1041:P1041 R833:R834 R829:R830 R825:R826 R821:R822 R837:R839 R877:R878 R873:R874 R861:R862 R869:R870 R881:R883 R921:R922 R917:R918 R913:R914 R909:R910 R925:R927 E921:P921 E917:P917 R965:R966 R961:R962 R949:R950 R957:R958 R953:R954 R969:R971 R1009:R1010 R993:R994 R1001:R1002 R997:R998 R1013:R1015 R1005:R1006 R529:R530 R525:R526 R521:R522 R517:R518 R533:R535 R573:R574 R565:R566 R561:R562 R577:R579 R617:R618 R613:R614 R601:R602 R621:R623 R661:R662 R657:R658 R653:R654 R665:R667 R705:R706 R701:R702 R697:R698 R693:R694 R709:R711 R749:R750 R745:R746 R733:R734 R741:R742 R737:R738 R753:R755 R793:R794 R789:R790 R777:R778 R785:R786 R781:R782 R797:R799 R481:R482 R469:R470 R473:R474 R477:R478 R485:R486 R489:R491 R513:R514 R557:R558 E617 E613:P613 E601:P602 E605:P605 E609:P609 R605:R606 R609:R610 E621:P621 E625:P625 R649:R650 R645:R646 R689:R690 E485 G489:P489 E481:P481 E469:P469 E473:P473 E493:P493 E477:P477 E529 E525:P525 E513:P513 E517:P517 E537:P537 E521:P521 E573 G577:P577 E569:P569 E557:P557 E561:P561 E581:P581 E565:P565 E661 E665:P665 E657:P657 E645:P645 E649:P649 E669:P669 E653:P653 E705:P705 E709:P709 E701:P701 E689:P689 E693:P693 E713:P713 E697:P697 E793:P793 E797:P797 E789:P789 E777:P777 E781:P781 E801:P801 E785:P785 E753:P753 E745:P745 E741:P741 E737:P737 E757:P757 E733:G734 M733:P734 H733:L733 E749:P749 E861:P862 E885:P885 E993:P994 E997:P997 E1017:P1017 E1001:P1001 R905:R906 R865:R866 R569:R570 E833:P833 E837:P837 E829:P829 E821:P821 E841:P841 E825:P825 E865:P865 E869:P869 E873:P873 E877:P877 E881:P881 E905:P905 E909:P909 E913:P913 E929:P929 E965:P965 E961:P961 E949:P949 E953:P953 E973:P973 E957:P957 E925:P925 E969:P969 E1005:P1005 E1009:P1009 E1013:P1013 R441:R442 R437:R438 R425:R426 R433:R434 R429:R430 R445:R447 R309:R310 E313:P313 R305:R306 E293:P294 R293:R294 R301:R302 R297:R298 E317:P317 R265:R266 R261:R262 R249:R250 R257:R258 R253:R254 R269:R271 R353:R354 R349:R350 R337:R338 R345:R346 R341:R342 R357:R359 R397:R398 R393:R394 R381:R382 R389:R390 R385:R386 R401:R403 E137:P137 E141:P141 R137:R139 R177:R178 R173:R174 R161:R162 R169:R170 R165:R166 R181:R183 R221:R222 R217:R218 E205:P205 R205:R206 R213:R214 R209:R210 E229:P229 R109:R110 R105:R106 R93:R94 R101:R102 R97:R98 R113:R115 E65:P65 R65:R66 G69:P69 E61 R61:R62 E49:P49 R49:R50 R57:R58 E53:P53 R53:R54 E73:P73 E57:P57 R69:R71 R21:R22 R17:R18 R5:R6 R13:R14 R9:R10 Y21:AJ21 AL21:AL22 Y25:AJ25 Y17:AJ17 AL17:AL18 Y5:AJ5 AL5:AL6 AL13:AL14 Y9:AJ9 AL9:AL10 Y29:AJ29 Y13:AJ13 AL25:AL27 AL29:AL43 R25:R27 E17:P17 E5:P5 E9:P9 E29:P29 E13:P13 E21:P21 E25:P25 E109:P109 E113:P113 E105:P105 E93:P93 E97:P97 E117:P117 E101:P101 R225:R227 E177:P177 G181:P181 E173:P173 E161:P161 E165:P165 E185:P185 E169:P169 E209:P209 E213:P213 E217:P217 E225:P225 E221:P221 R313:R315 E337:P338 E361:P361 E381:P382 E405:P405 E261:P261 E249:P249 E253:P253 E273:P273 E257:P257 E269:P269 E265:P265 E297:P297 E301:P301 E305:P305 E309:P309 E341:P341 E345:P345 E349:P349 E353:P353 E357:P357 E401:P401 E393:P393 E389:P389 E385:P385 E397:P397 E441:P441 E445:P445 E437:P437 E425:P425 E429:P429 E449:P449 E433:P433 R29:R31 R73:R75 R117:R119 R141:R143 R185:R187 R229:R231 R273:R275 R317:R319 R361:R363 R405:R407 R449:R451 R493:R495 R537:R539 R581:R583 R625:R627 R669:R671 R713:R715 R757:R759 R801:R803 R841:R843 R885:R887 R929:R931 R973:R975 R1017:R1019 R1061:R1063 R33:R35 R77:R79 R121:R123 R145:R147 R189:R191 R233:R235 R277:R279 R321:R323 R365:R367 R409:R411 R453:R455 R497:R499 R541:R543 R585:R587 R629:R631 R673:R675 R717:R719 R761:R763 R805:R807 R845:R847 R889:R891 R933:R935 R977:R979 R1021:R1023 R1065:R1067 G661:P661 G573:P573 G617:P617 G529:P529 G533:P533 G485:P485 G61:P61 R1029:R1031 R41:R43 R85:R87 R129:R131 R153:R155 R197:R199 R241:R243 R285:R287 R329:R331 R373:R375 R417:R419 R461:R463 R505:R507 R549:R551 R593:R595 R637:R639 R681:R683 R725:R727 R769:R771 R813:R815 R853:R855 R897:R899 R941:R943 R985:R987 R37:R39 R81:R83 R125:R127 R149:R151 R193:R195 R237:R239 R281:R283 R325:R327 R369:R371 R413:R415 R457:R459 R501:R503 R545:R547 R589:R591 R633:R635 R677:R679 R721:R723 R765:R767 R809:R811 R849:R851 R893:R895 R937:R939 R981:R983 R1025:R1027 R1069:R1071 R1073:R1075">
    <cfRule type="cellIs" dxfId="1199" priority="1408" stopIfTrue="1" operator="greaterThan">
      <formula>49</formula>
    </cfRule>
    <cfRule type="cellIs" dxfId="1198" priority="1409" stopIfTrue="1" operator="between">
      <formula>49</formula>
      <formula>25</formula>
    </cfRule>
    <cfRule type="cellIs" dxfId="1197" priority="1410" stopIfTrue="1" operator="lessThan">
      <formula>25</formula>
    </cfRule>
  </conditionalFormatting>
  <conditionalFormatting sqref="E1057:P1057 E621:P621 E753:P753 E881:P881 E1013:P1013 E265:P265 E269:P269 E297 P297 E301:F301 F305 P309 P341 E341 E345:F345 F349 P353 E357:F357 P385 E401:G401 F393 E389:F389 E385 F397">
    <cfRule type="cellIs" dxfId="1196" priority="1407" stopIfTrue="1" operator="lessThan">
      <formula>25</formula>
    </cfRule>
  </conditionalFormatting>
  <conditionalFormatting sqref="E1057:P1057 E621:P621 E753:P753 E881:P881 E1013:P1013 E265:P265 E269:P269 E297 P297 E301:F301 F305 P309 P341 E341 E345:F345 F349 P353 E357:F357 P385 E401:G401 F393 E389:F389 E385 F397">
    <cfRule type="cellIs" dxfId="1195" priority="1406" stopIfTrue="1" operator="greaterThan">
      <formula>49</formula>
    </cfRule>
  </conditionalFormatting>
  <conditionalFormatting sqref="E1057:P1057 E621:P621 E753:P753 E881:P881 E1013:P1013 E265:P265 E269:P269 E297 P297 E301:F301 F305 P309 P341 E341 E345:F345 F349 P353 E357:F357 P385 E401:G401 F393 E389:F389 E385 F397">
    <cfRule type="cellIs" dxfId="1194" priority="1405" stopIfTrue="1" operator="between">
      <formula>49</formula>
      <formula>25</formula>
    </cfRule>
  </conditionalFormatting>
  <conditionalFormatting sqref="E1065:P1065 R1063 R1065:R1067 R1069:R1071 R1073:R1075">
    <cfRule type="cellIs" dxfId="1193" priority="1144" stopIfTrue="1" operator="greaterThan">
      <formula>49</formula>
    </cfRule>
    <cfRule type="cellIs" dxfId="1192" priority="1145" stopIfTrue="1" operator="between">
      <formula>49</formula>
      <formula>25</formula>
    </cfRule>
    <cfRule type="cellIs" dxfId="1191" priority="1146" stopIfTrue="1" operator="lessThan">
      <formula>25</formula>
    </cfRule>
  </conditionalFormatting>
  <conditionalFormatting sqref="E1021:P1021 R1019 R1021:R1023 R1025:R1027 R1029:R1031">
    <cfRule type="cellIs" dxfId="1190" priority="1141" stopIfTrue="1" operator="greaterThan">
      <formula>49</formula>
    </cfRule>
    <cfRule type="cellIs" dxfId="1189" priority="1142" stopIfTrue="1" operator="between">
      <formula>49</formula>
      <formula>25</formula>
    </cfRule>
    <cfRule type="cellIs" dxfId="1188" priority="1143" stopIfTrue="1" operator="lessThan">
      <formula>25</formula>
    </cfRule>
  </conditionalFormatting>
  <conditionalFormatting sqref="E977:P977 R975 R977:R979 R981:R983 R985:R987">
    <cfRule type="cellIs" dxfId="1187" priority="1138" stopIfTrue="1" operator="greaterThan">
      <formula>49</formula>
    </cfRule>
    <cfRule type="cellIs" dxfId="1186" priority="1139" stopIfTrue="1" operator="between">
      <formula>49</formula>
      <formula>25</formula>
    </cfRule>
    <cfRule type="cellIs" dxfId="1185" priority="1140" stopIfTrue="1" operator="lessThan">
      <formula>25</formula>
    </cfRule>
  </conditionalFormatting>
  <conditionalFormatting sqref="E933:P933 R931 R933:R935 R937:R939 R941:R943">
    <cfRule type="cellIs" dxfId="1184" priority="1135" stopIfTrue="1" operator="greaterThan">
      <formula>49</formula>
    </cfRule>
    <cfRule type="cellIs" dxfId="1183" priority="1136" stopIfTrue="1" operator="between">
      <formula>49</formula>
      <formula>25</formula>
    </cfRule>
    <cfRule type="cellIs" dxfId="1182" priority="1137" stopIfTrue="1" operator="lessThan">
      <formula>25</formula>
    </cfRule>
  </conditionalFormatting>
  <conditionalFormatting sqref="E889:P889 R887 R889:R891 R893:R895 R897:R899">
    <cfRule type="cellIs" dxfId="1181" priority="1132" stopIfTrue="1" operator="greaterThan">
      <formula>49</formula>
    </cfRule>
    <cfRule type="cellIs" dxfId="1180" priority="1133" stopIfTrue="1" operator="between">
      <formula>49</formula>
      <formula>25</formula>
    </cfRule>
    <cfRule type="cellIs" dxfId="1179" priority="1134" stopIfTrue="1" operator="lessThan">
      <formula>25</formula>
    </cfRule>
  </conditionalFormatting>
  <conditionalFormatting sqref="E845:P845 R843 R845:R847 R849:R851 R853:R855">
    <cfRule type="cellIs" dxfId="1178" priority="1129" stopIfTrue="1" operator="greaterThan">
      <formula>49</formula>
    </cfRule>
    <cfRule type="cellIs" dxfId="1177" priority="1130" stopIfTrue="1" operator="between">
      <formula>49</formula>
      <formula>25</formula>
    </cfRule>
    <cfRule type="cellIs" dxfId="1176" priority="1131" stopIfTrue="1" operator="lessThan">
      <formula>25</formula>
    </cfRule>
  </conditionalFormatting>
  <conditionalFormatting sqref="E805:P805 R803 R805:R807 R809:R811 R813:R815">
    <cfRule type="cellIs" dxfId="1175" priority="1126" stopIfTrue="1" operator="greaterThan">
      <formula>49</formula>
    </cfRule>
    <cfRule type="cellIs" dxfId="1174" priority="1127" stopIfTrue="1" operator="between">
      <formula>49</formula>
      <formula>25</formula>
    </cfRule>
    <cfRule type="cellIs" dxfId="1173" priority="1128" stopIfTrue="1" operator="lessThan">
      <formula>25</formula>
    </cfRule>
  </conditionalFormatting>
  <conditionalFormatting sqref="E761:P761 R759 R761:R763 R765:R767 R769:R771">
    <cfRule type="cellIs" dxfId="1172" priority="1123" stopIfTrue="1" operator="greaterThan">
      <formula>49</formula>
    </cfRule>
    <cfRule type="cellIs" dxfId="1171" priority="1124" stopIfTrue="1" operator="between">
      <formula>49</formula>
      <formula>25</formula>
    </cfRule>
    <cfRule type="cellIs" dxfId="1170" priority="1125" stopIfTrue="1" operator="lessThan">
      <formula>25</formula>
    </cfRule>
  </conditionalFormatting>
  <conditionalFormatting sqref="E717:P717 R715 R717:R719 R721:R723 R725:R727">
    <cfRule type="cellIs" dxfId="1169" priority="1120" stopIfTrue="1" operator="greaterThan">
      <formula>49</formula>
    </cfRule>
    <cfRule type="cellIs" dxfId="1168" priority="1121" stopIfTrue="1" operator="between">
      <formula>49</formula>
      <formula>25</formula>
    </cfRule>
    <cfRule type="cellIs" dxfId="1167" priority="1122" stopIfTrue="1" operator="lessThan">
      <formula>25</formula>
    </cfRule>
  </conditionalFormatting>
  <conditionalFormatting sqref="E673:P673 R671 R673:R675 R677:R679 R681:R683">
    <cfRule type="cellIs" dxfId="1166" priority="1117" stopIfTrue="1" operator="greaterThan">
      <formula>49</formula>
    </cfRule>
    <cfRule type="cellIs" dxfId="1165" priority="1118" stopIfTrue="1" operator="between">
      <formula>49</formula>
      <formula>25</formula>
    </cfRule>
    <cfRule type="cellIs" dxfId="1164" priority="1119" stopIfTrue="1" operator="lessThan">
      <formula>25</formula>
    </cfRule>
  </conditionalFormatting>
  <conditionalFormatting sqref="E629:P629 R627 R629:R631 R633:R635 R637:R639">
    <cfRule type="cellIs" dxfId="1163" priority="1114" stopIfTrue="1" operator="greaterThan">
      <formula>49</formula>
    </cfRule>
    <cfRule type="cellIs" dxfId="1162" priority="1115" stopIfTrue="1" operator="between">
      <formula>49</formula>
      <formula>25</formula>
    </cfRule>
    <cfRule type="cellIs" dxfId="1161" priority="1116" stopIfTrue="1" operator="lessThan">
      <formula>25</formula>
    </cfRule>
  </conditionalFormatting>
  <conditionalFormatting sqref="E585:P585 R583 R585:R587 R589:R591 R593:R595">
    <cfRule type="cellIs" dxfId="1160" priority="1111" stopIfTrue="1" operator="greaterThan">
      <formula>49</formula>
    </cfRule>
    <cfRule type="cellIs" dxfId="1159" priority="1112" stopIfTrue="1" operator="between">
      <formula>49</formula>
      <formula>25</formula>
    </cfRule>
    <cfRule type="cellIs" dxfId="1158" priority="1113" stopIfTrue="1" operator="lessThan">
      <formula>25</formula>
    </cfRule>
  </conditionalFormatting>
  <conditionalFormatting sqref="E541:P541 R539 R541:R543 R545:R547 R549:R551">
    <cfRule type="cellIs" dxfId="1157" priority="1108" stopIfTrue="1" operator="greaterThan">
      <formula>49</formula>
    </cfRule>
    <cfRule type="cellIs" dxfId="1156" priority="1109" stopIfTrue="1" operator="between">
      <formula>49</formula>
      <formula>25</formula>
    </cfRule>
    <cfRule type="cellIs" dxfId="1155" priority="1110" stopIfTrue="1" operator="lessThan">
      <formula>25</formula>
    </cfRule>
  </conditionalFormatting>
  <conditionalFormatting sqref="E497:P497 R495 R497:R499 R501:R503 R505:R507">
    <cfRule type="cellIs" dxfId="1154" priority="1105" stopIfTrue="1" operator="greaterThan">
      <formula>49</formula>
    </cfRule>
    <cfRule type="cellIs" dxfId="1153" priority="1106" stopIfTrue="1" operator="between">
      <formula>49</formula>
      <formula>25</formula>
    </cfRule>
    <cfRule type="cellIs" dxfId="1152" priority="1107" stopIfTrue="1" operator="lessThan">
      <formula>25</formula>
    </cfRule>
  </conditionalFormatting>
  <conditionalFormatting sqref="E453:P453 R451 R453:R455 R457:R459 R461:R463">
    <cfRule type="cellIs" dxfId="1151" priority="1102" stopIfTrue="1" operator="greaterThan">
      <formula>49</formula>
    </cfRule>
    <cfRule type="cellIs" dxfId="1150" priority="1103" stopIfTrue="1" operator="between">
      <formula>49</formula>
      <formula>25</formula>
    </cfRule>
    <cfRule type="cellIs" dxfId="1149" priority="1104" stopIfTrue="1" operator="lessThan">
      <formula>25</formula>
    </cfRule>
  </conditionalFormatting>
  <conditionalFormatting sqref="E409:P409 R407 R409:R411 R413:R415 R417:R419">
    <cfRule type="cellIs" dxfId="1148" priority="1099" stopIfTrue="1" operator="greaterThan">
      <formula>49</formula>
    </cfRule>
    <cfRule type="cellIs" dxfId="1147" priority="1100" stopIfTrue="1" operator="between">
      <formula>49</formula>
      <formula>25</formula>
    </cfRule>
    <cfRule type="cellIs" dxfId="1146" priority="1101" stopIfTrue="1" operator="lessThan">
      <formula>25</formula>
    </cfRule>
  </conditionalFormatting>
  <conditionalFormatting sqref="E365:P365 R363 R365:R367 R369:R371 R373:R375">
    <cfRule type="cellIs" dxfId="1145" priority="1096" stopIfTrue="1" operator="greaterThan">
      <formula>49</formula>
    </cfRule>
    <cfRule type="cellIs" dxfId="1144" priority="1097" stopIfTrue="1" operator="between">
      <formula>49</formula>
      <formula>25</formula>
    </cfRule>
    <cfRule type="cellIs" dxfId="1143" priority="1098" stopIfTrue="1" operator="lessThan">
      <formula>25</formula>
    </cfRule>
  </conditionalFormatting>
  <conditionalFormatting sqref="E321:P321 R319 R321:R323 R325:R327 R329:R331">
    <cfRule type="cellIs" dxfId="1142" priority="1093" stopIfTrue="1" operator="greaterThan">
      <formula>49</formula>
    </cfRule>
    <cfRule type="cellIs" dxfId="1141" priority="1094" stopIfTrue="1" operator="between">
      <formula>49</formula>
      <formula>25</formula>
    </cfRule>
    <cfRule type="cellIs" dxfId="1140" priority="1095" stopIfTrue="1" operator="lessThan">
      <formula>25</formula>
    </cfRule>
  </conditionalFormatting>
  <conditionalFormatting sqref="E277:P277 R275 R277:R279 R281:R283 R285:R287">
    <cfRule type="cellIs" dxfId="1139" priority="1090" stopIfTrue="1" operator="greaterThan">
      <formula>49</formula>
    </cfRule>
    <cfRule type="cellIs" dxfId="1138" priority="1091" stopIfTrue="1" operator="between">
      <formula>49</formula>
      <formula>25</formula>
    </cfRule>
    <cfRule type="cellIs" dxfId="1137" priority="1092" stopIfTrue="1" operator="lessThan">
      <formula>25</formula>
    </cfRule>
  </conditionalFormatting>
  <conditionalFormatting sqref="E233:P233 R231 R233:R235 R237:R239 R241:R243">
    <cfRule type="cellIs" dxfId="1136" priority="1087" stopIfTrue="1" operator="greaterThan">
      <formula>49</formula>
    </cfRule>
    <cfRule type="cellIs" dxfId="1135" priority="1088" stopIfTrue="1" operator="between">
      <formula>49</formula>
      <formula>25</formula>
    </cfRule>
    <cfRule type="cellIs" dxfId="1134" priority="1089" stopIfTrue="1" operator="lessThan">
      <formula>25</formula>
    </cfRule>
  </conditionalFormatting>
  <conditionalFormatting sqref="E189:P189 R187 R189:R191 R193:R195 R197:R199">
    <cfRule type="cellIs" dxfId="1133" priority="1084" stopIfTrue="1" operator="greaterThan">
      <formula>49</formula>
    </cfRule>
    <cfRule type="cellIs" dxfId="1132" priority="1085" stopIfTrue="1" operator="between">
      <formula>49</formula>
      <formula>25</formula>
    </cfRule>
    <cfRule type="cellIs" dxfId="1131" priority="1086" stopIfTrue="1" operator="lessThan">
      <formula>25</formula>
    </cfRule>
  </conditionalFormatting>
  <conditionalFormatting sqref="E145:P145 R143 R145:R147 R149:R151 R153:R155">
    <cfRule type="cellIs" dxfId="1130" priority="1081" stopIfTrue="1" operator="greaterThan">
      <formula>49</formula>
    </cfRule>
    <cfRule type="cellIs" dxfId="1129" priority="1082" stopIfTrue="1" operator="between">
      <formula>49</formula>
      <formula>25</formula>
    </cfRule>
    <cfRule type="cellIs" dxfId="1128" priority="1083" stopIfTrue="1" operator="lessThan">
      <formula>25</formula>
    </cfRule>
  </conditionalFormatting>
  <conditionalFormatting sqref="E77:P77 R75 R77:R79 R81:R83 R85:R87">
    <cfRule type="cellIs" dxfId="1127" priority="1078" stopIfTrue="1" operator="greaterThan">
      <formula>49</formula>
    </cfRule>
    <cfRule type="cellIs" dxfId="1126" priority="1079" stopIfTrue="1" operator="between">
      <formula>49</formula>
      <formula>25</formula>
    </cfRule>
    <cfRule type="cellIs" dxfId="1125" priority="1080" stopIfTrue="1" operator="lessThan">
      <formula>25</formula>
    </cfRule>
  </conditionalFormatting>
  <conditionalFormatting sqref="E33:P33 E37:P37 R31 R33:R35 E41:P41 R37:R39 R41:R43">
    <cfRule type="cellIs" dxfId="1124" priority="1075" stopIfTrue="1" operator="greaterThan">
      <formula>49</formula>
    </cfRule>
    <cfRule type="cellIs" dxfId="1123" priority="1076" stopIfTrue="1" operator="between">
      <formula>49</formula>
      <formula>25</formula>
    </cfRule>
    <cfRule type="cellIs" dxfId="1122" priority="1077" stopIfTrue="1" operator="lessThan">
      <formula>25</formula>
    </cfRule>
  </conditionalFormatting>
  <conditionalFormatting sqref="E121:P121 R119 R121:R123 R125:R127 R129:R131">
    <cfRule type="cellIs" dxfId="1121" priority="1072" stopIfTrue="1" operator="greaterThan">
      <formula>49</formula>
    </cfRule>
    <cfRule type="cellIs" dxfId="1120" priority="1073" stopIfTrue="1" operator="between">
      <formula>49</formula>
      <formula>25</formula>
    </cfRule>
    <cfRule type="cellIs" dxfId="1119" priority="1074" stopIfTrue="1" operator="lessThan">
      <formula>25</formula>
    </cfRule>
  </conditionalFormatting>
  <conditionalFormatting sqref="E81:P81 E85:P85 R81:R83 R85:R86">
    <cfRule type="cellIs" dxfId="1118" priority="1069" stopIfTrue="1" operator="greaterThan">
      <formula>49</formula>
    </cfRule>
    <cfRule type="cellIs" dxfId="1117" priority="1070" stopIfTrue="1" operator="between">
      <formula>49</formula>
      <formula>25</formula>
    </cfRule>
    <cfRule type="cellIs" dxfId="1116" priority="1071" stopIfTrue="1" operator="lessThan">
      <formula>25</formula>
    </cfRule>
  </conditionalFormatting>
  <conditionalFormatting sqref="R125:R127 R129:R130">
    <cfRule type="cellIs" dxfId="1115" priority="1066" stopIfTrue="1" operator="greaterThan">
      <formula>49</formula>
    </cfRule>
    <cfRule type="cellIs" dxfId="1114" priority="1067" stopIfTrue="1" operator="between">
      <formula>49</formula>
      <formula>25</formula>
    </cfRule>
    <cfRule type="cellIs" dxfId="1113" priority="1068" stopIfTrue="1" operator="lessThan">
      <formula>25</formula>
    </cfRule>
  </conditionalFormatting>
  <conditionalFormatting sqref="E125:P125 E129:P129 R125:R127 R129:R130">
    <cfRule type="cellIs" dxfId="1112" priority="1063" stopIfTrue="1" operator="greaterThan">
      <formula>49</formula>
    </cfRule>
    <cfRule type="cellIs" dxfId="1111" priority="1064" stopIfTrue="1" operator="between">
      <formula>49</formula>
      <formula>25</formula>
    </cfRule>
    <cfRule type="cellIs" dxfId="1110" priority="1065" stopIfTrue="1" operator="lessThan">
      <formula>25</formula>
    </cfRule>
  </conditionalFormatting>
  <conditionalFormatting sqref="R149:R151 R153:R154">
    <cfRule type="cellIs" dxfId="1109" priority="1060" stopIfTrue="1" operator="greaterThan">
      <formula>49</formula>
    </cfRule>
    <cfRule type="cellIs" dxfId="1108" priority="1061" stopIfTrue="1" operator="between">
      <formula>49</formula>
      <formula>25</formula>
    </cfRule>
    <cfRule type="cellIs" dxfId="1107" priority="1062" stopIfTrue="1" operator="lessThan">
      <formula>25</formula>
    </cfRule>
  </conditionalFormatting>
  <conditionalFormatting sqref="R149:R151 R153:R154">
    <cfRule type="cellIs" dxfId="1106" priority="1057" stopIfTrue="1" operator="greaterThan">
      <formula>49</formula>
    </cfRule>
    <cfRule type="cellIs" dxfId="1105" priority="1058" stopIfTrue="1" operator="between">
      <formula>49</formula>
      <formula>25</formula>
    </cfRule>
    <cfRule type="cellIs" dxfId="1104" priority="1059" stopIfTrue="1" operator="lessThan">
      <formula>25</formula>
    </cfRule>
  </conditionalFormatting>
  <conditionalFormatting sqref="E149 G149:P149 R149:R151 R153:R154">
    <cfRule type="cellIs" dxfId="1103" priority="1054" stopIfTrue="1" operator="greaterThan">
      <formula>49</formula>
    </cfRule>
    <cfRule type="cellIs" dxfId="1102" priority="1055" stopIfTrue="1" operator="between">
      <formula>49</formula>
      <formula>25</formula>
    </cfRule>
    <cfRule type="cellIs" dxfId="1101" priority="1056" stopIfTrue="1" operator="lessThan">
      <formula>25</formula>
    </cfRule>
  </conditionalFormatting>
  <conditionalFormatting sqref="R193:R195 R197:R198">
    <cfRule type="cellIs" dxfId="1100" priority="1051" stopIfTrue="1" operator="greaterThan">
      <formula>49</formula>
    </cfRule>
    <cfRule type="cellIs" dxfId="1099" priority="1052" stopIfTrue="1" operator="between">
      <formula>49</formula>
      <formula>25</formula>
    </cfRule>
    <cfRule type="cellIs" dxfId="1098" priority="1053" stopIfTrue="1" operator="lessThan">
      <formula>25</formula>
    </cfRule>
  </conditionalFormatting>
  <conditionalFormatting sqref="R193:R195 R197:R198">
    <cfRule type="cellIs" dxfId="1097" priority="1048" stopIfTrue="1" operator="greaterThan">
      <formula>49</formula>
    </cfRule>
    <cfRule type="cellIs" dxfId="1096" priority="1049" stopIfTrue="1" operator="between">
      <formula>49</formula>
      <formula>25</formula>
    </cfRule>
    <cfRule type="cellIs" dxfId="1095" priority="1050" stopIfTrue="1" operator="lessThan">
      <formula>25</formula>
    </cfRule>
  </conditionalFormatting>
  <conditionalFormatting sqref="R193:R195 R197:R198">
    <cfRule type="cellIs" dxfId="1094" priority="1045" stopIfTrue="1" operator="greaterThan">
      <formula>49</formula>
    </cfRule>
    <cfRule type="cellIs" dxfId="1093" priority="1046" stopIfTrue="1" operator="between">
      <formula>49</formula>
      <formula>25</formula>
    </cfRule>
    <cfRule type="cellIs" dxfId="1092" priority="1047" stopIfTrue="1" operator="lessThan">
      <formula>25</formula>
    </cfRule>
  </conditionalFormatting>
  <conditionalFormatting sqref="E193 G193:P193 E197 G197:P197 R193:R195 R197:R198">
    <cfRule type="cellIs" dxfId="1091" priority="1042" stopIfTrue="1" operator="greaterThan">
      <formula>49</formula>
    </cfRule>
    <cfRule type="cellIs" dxfId="1090" priority="1043" stopIfTrue="1" operator="between">
      <formula>49</formula>
      <formula>25</formula>
    </cfRule>
    <cfRule type="cellIs" dxfId="1089" priority="1044" stopIfTrue="1" operator="lessThan">
      <formula>25</formula>
    </cfRule>
  </conditionalFormatting>
  <conditionalFormatting sqref="R237:R239 R241:R242">
    <cfRule type="cellIs" dxfId="1088" priority="1039" stopIfTrue="1" operator="greaterThan">
      <formula>49</formula>
    </cfRule>
    <cfRule type="cellIs" dxfId="1087" priority="1040" stopIfTrue="1" operator="between">
      <formula>49</formula>
      <formula>25</formula>
    </cfRule>
    <cfRule type="cellIs" dxfId="1086" priority="1041" stopIfTrue="1" operator="lessThan">
      <formula>25</formula>
    </cfRule>
  </conditionalFormatting>
  <conditionalFormatting sqref="R237:R239 R241:R242">
    <cfRule type="cellIs" dxfId="1085" priority="1036" stopIfTrue="1" operator="greaterThan">
      <formula>49</formula>
    </cfRule>
    <cfRule type="cellIs" dxfId="1084" priority="1037" stopIfTrue="1" operator="between">
      <formula>49</formula>
      <formula>25</formula>
    </cfRule>
    <cfRule type="cellIs" dxfId="1083" priority="1038" stopIfTrue="1" operator="lessThan">
      <formula>25</formula>
    </cfRule>
  </conditionalFormatting>
  <conditionalFormatting sqref="R237:R239 R241:R242">
    <cfRule type="cellIs" dxfId="1082" priority="1033" stopIfTrue="1" operator="greaterThan">
      <formula>49</formula>
    </cfRule>
    <cfRule type="cellIs" dxfId="1081" priority="1034" stopIfTrue="1" operator="between">
      <formula>49</formula>
      <formula>25</formula>
    </cfRule>
    <cfRule type="cellIs" dxfId="1080" priority="1035" stopIfTrue="1" operator="lessThan">
      <formula>25</formula>
    </cfRule>
  </conditionalFormatting>
  <conditionalFormatting sqref="R237:R239 R241:R242">
    <cfRule type="cellIs" dxfId="1079" priority="1030" stopIfTrue="1" operator="greaterThan">
      <formula>49</formula>
    </cfRule>
    <cfRule type="cellIs" dxfId="1078" priority="1031" stopIfTrue="1" operator="between">
      <formula>49</formula>
      <formula>25</formula>
    </cfRule>
    <cfRule type="cellIs" dxfId="1077" priority="1032" stopIfTrue="1" operator="lessThan">
      <formula>25</formula>
    </cfRule>
  </conditionalFormatting>
  <conditionalFormatting sqref="G237:P237 G241:P241 R237:R239 R241:R242">
    <cfRule type="cellIs" dxfId="1076" priority="1027" stopIfTrue="1" operator="greaterThan">
      <formula>49</formula>
    </cfRule>
    <cfRule type="cellIs" dxfId="1075" priority="1028" stopIfTrue="1" operator="between">
      <formula>49</formula>
      <formula>25</formula>
    </cfRule>
    <cfRule type="cellIs" dxfId="1074" priority="1029" stopIfTrue="1" operator="lessThan">
      <formula>25</formula>
    </cfRule>
  </conditionalFormatting>
  <conditionalFormatting sqref="R281:R283 R285:R286">
    <cfRule type="cellIs" dxfId="1073" priority="1024" stopIfTrue="1" operator="greaterThan">
      <formula>49</formula>
    </cfRule>
    <cfRule type="cellIs" dxfId="1072" priority="1025" stopIfTrue="1" operator="between">
      <formula>49</formula>
      <formula>25</formula>
    </cfRule>
    <cfRule type="cellIs" dxfId="1071" priority="1026" stopIfTrue="1" operator="lessThan">
      <formula>25</formula>
    </cfRule>
  </conditionalFormatting>
  <conditionalFormatting sqref="R281:R283 R285:R286">
    <cfRule type="cellIs" dxfId="1070" priority="1021" stopIfTrue="1" operator="greaterThan">
      <formula>49</formula>
    </cfRule>
    <cfRule type="cellIs" dxfId="1069" priority="1022" stopIfTrue="1" operator="between">
      <formula>49</formula>
      <formula>25</formula>
    </cfRule>
    <cfRule type="cellIs" dxfId="1068" priority="1023" stopIfTrue="1" operator="lessThan">
      <formula>25</formula>
    </cfRule>
  </conditionalFormatting>
  <conditionalFormatting sqref="R281:R283 R285:R286">
    <cfRule type="cellIs" dxfId="1067" priority="1018" stopIfTrue="1" operator="greaterThan">
      <formula>49</formula>
    </cfRule>
    <cfRule type="cellIs" dxfId="1066" priority="1019" stopIfTrue="1" operator="between">
      <formula>49</formula>
      <formula>25</formula>
    </cfRule>
    <cfRule type="cellIs" dxfId="1065" priority="1020" stopIfTrue="1" operator="lessThan">
      <formula>25</formula>
    </cfRule>
  </conditionalFormatting>
  <conditionalFormatting sqref="R281:R283 R285:R286">
    <cfRule type="cellIs" dxfId="1064" priority="1015" stopIfTrue="1" operator="greaterThan">
      <formula>49</formula>
    </cfRule>
    <cfRule type="cellIs" dxfId="1063" priority="1016" stopIfTrue="1" operator="between">
      <formula>49</formula>
      <formula>25</formula>
    </cfRule>
    <cfRule type="cellIs" dxfId="1062" priority="1017" stopIfTrue="1" operator="lessThan">
      <formula>25</formula>
    </cfRule>
  </conditionalFormatting>
  <conditionalFormatting sqref="R281:R283 R285:R286">
    <cfRule type="cellIs" dxfId="1061" priority="1012" stopIfTrue="1" operator="greaterThan">
      <formula>49</formula>
    </cfRule>
    <cfRule type="cellIs" dxfId="1060" priority="1013" stopIfTrue="1" operator="between">
      <formula>49</formula>
      <formula>25</formula>
    </cfRule>
    <cfRule type="cellIs" dxfId="1059" priority="1014" stopIfTrue="1" operator="lessThan">
      <formula>25</formula>
    </cfRule>
  </conditionalFormatting>
  <conditionalFormatting sqref="E281:P281 E285:P285 R281:R283 R285:R286">
    <cfRule type="cellIs" dxfId="1058" priority="1009" stopIfTrue="1" operator="greaterThan">
      <formula>49</formula>
    </cfRule>
    <cfRule type="cellIs" dxfId="1057" priority="1010" stopIfTrue="1" operator="between">
      <formula>49</formula>
      <formula>25</formula>
    </cfRule>
    <cfRule type="cellIs" dxfId="1056" priority="1011" stopIfTrue="1" operator="lessThan">
      <formula>25</formula>
    </cfRule>
  </conditionalFormatting>
  <conditionalFormatting sqref="R325:R327 R329:R330">
    <cfRule type="cellIs" dxfId="1055" priority="1006" stopIfTrue="1" operator="greaterThan">
      <formula>49</formula>
    </cfRule>
    <cfRule type="cellIs" dxfId="1054" priority="1007" stopIfTrue="1" operator="between">
      <formula>49</formula>
      <formula>25</formula>
    </cfRule>
    <cfRule type="cellIs" dxfId="1053" priority="1008" stopIfTrue="1" operator="lessThan">
      <formula>25</formula>
    </cfRule>
  </conditionalFormatting>
  <conditionalFormatting sqref="R325:R327 R329:R330">
    <cfRule type="cellIs" dxfId="1052" priority="1003" stopIfTrue="1" operator="greaterThan">
      <formula>49</formula>
    </cfRule>
    <cfRule type="cellIs" dxfId="1051" priority="1004" stopIfTrue="1" operator="between">
      <formula>49</formula>
      <formula>25</formula>
    </cfRule>
    <cfRule type="cellIs" dxfId="1050" priority="1005" stopIfTrue="1" operator="lessThan">
      <formula>25</formula>
    </cfRule>
  </conditionalFormatting>
  <conditionalFormatting sqref="R325:R327 R329:R330">
    <cfRule type="cellIs" dxfId="1049" priority="1000" stopIfTrue="1" operator="greaterThan">
      <formula>49</formula>
    </cfRule>
    <cfRule type="cellIs" dxfId="1048" priority="1001" stopIfTrue="1" operator="between">
      <formula>49</formula>
      <formula>25</formula>
    </cfRule>
    <cfRule type="cellIs" dxfId="1047" priority="1002" stopIfTrue="1" operator="lessThan">
      <formula>25</formula>
    </cfRule>
  </conditionalFormatting>
  <conditionalFormatting sqref="R325:R327 R329:R330">
    <cfRule type="cellIs" dxfId="1046" priority="997" stopIfTrue="1" operator="greaterThan">
      <formula>49</formula>
    </cfRule>
    <cfRule type="cellIs" dxfId="1045" priority="998" stopIfTrue="1" operator="between">
      <formula>49</formula>
      <formula>25</formula>
    </cfRule>
    <cfRule type="cellIs" dxfId="1044" priority="999" stopIfTrue="1" operator="lessThan">
      <formula>25</formula>
    </cfRule>
  </conditionalFormatting>
  <conditionalFormatting sqref="R325:R327 R329:R330">
    <cfRule type="cellIs" dxfId="1043" priority="994" stopIfTrue="1" operator="greaterThan">
      <formula>49</formula>
    </cfRule>
    <cfRule type="cellIs" dxfId="1042" priority="995" stopIfTrue="1" operator="between">
      <formula>49</formula>
      <formula>25</formula>
    </cfRule>
    <cfRule type="cellIs" dxfId="1041" priority="996" stopIfTrue="1" operator="lessThan">
      <formula>25</formula>
    </cfRule>
  </conditionalFormatting>
  <conditionalFormatting sqref="R325:R327 R329:R330">
    <cfRule type="cellIs" dxfId="1040" priority="991" stopIfTrue="1" operator="greaterThan">
      <formula>49</formula>
    </cfRule>
    <cfRule type="cellIs" dxfId="1039" priority="992" stopIfTrue="1" operator="between">
      <formula>49</formula>
      <formula>25</formula>
    </cfRule>
    <cfRule type="cellIs" dxfId="1038" priority="993" stopIfTrue="1" operator="lessThan">
      <formula>25</formula>
    </cfRule>
  </conditionalFormatting>
  <conditionalFormatting sqref="F325:P325 F329:P329 R325:R327 R329:R330">
    <cfRule type="cellIs" dxfId="1037" priority="988" stopIfTrue="1" operator="greaterThan">
      <formula>49</formula>
    </cfRule>
    <cfRule type="cellIs" dxfId="1036" priority="989" stopIfTrue="1" operator="between">
      <formula>49</formula>
      <formula>25</formula>
    </cfRule>
    <cfRule type="cellIs" dxfId="1035" priority="990" stopIfTrue="1" operator="lessThan">
      <formula>25</formula>
    </cfRule>
  </conditionalFormatting>
  <conditionalFormatting sqref="R369:R371 R373:R374">
    <cfRule type="cellIs" dxfId="1034" priority="985" stopIfTrue="1" operator="greaterThan">
      <formula>49</formula>
    </cfRule>
    <cfRule type="cellIs" dxfId="1033" priority="986" stopIfTrue="1" operator="between">
      <formula>49</formula>
      <formula>25</formula>
    </cfRule>
    <cfRule type="cellIs" dxfId="1032" priority="987" stopIfTrue="1" operator="lessThan">
      <formula>25</formula>
    </cfRule>
  </conditionalFormatting>
  <conditionalFormatting sqref="R369:R371 R373:R374">
    <cfRule type="cellIs" dxfId="1031" priority="982" stopIfTrue="1" operator="greaterThan">
      <formula>49</formula>
    </cfRule>
    <cfRule type="cellIs" dxfId="1030" priority="983" stopIfTrue="1" operator="between">
      <formula>49</formula>
      <formula>25</formula>
    </cfRule>
    <cfRule type="cellIs" dxfId="1029" priority="984" stopIfTrue="1" operator="lessThan">
      <formula>25</formula>
    </cfRule>
  </conditionalFormatting>
  <conditionalFormatting sqref="R369:R371 R373:R374">
    <cfRule type="cellIs" dxfId="1028" priority="979" stopIfTrue="1" operator="greaterThan">
      <formula>49</formula>
    </cfRule>
    <cfRule type="cellIs" dxfId="1027" priority="980" stopIfTrue="1" operator="between">
      <formula>49</formula>
      <formula>25</formula>
    </cfRule>
    <cfRule type="cellIs" dxfId="1026" priority="981" stopIfTrue="1" operator="lessThan">
      <formula>25</formula>
    </cfRule>
  </conditionalFormatting>
  <conditionalFormatting sqref="R369:R371 R373:R374">
    <cfRule type="cellIs" dxfId="1025" priority="976" stopIfTrue="1" operator="greaterThan">
      <formula>49</formula>
    </cfRule>
    <cfRule type="cellIs" dxfId="1024" priority="977" stopIfTrue="1" operator="between">
      <formula>49</formula>
      <formula>25</formula>
    </cfRule>
    <cfRule type="cellIs" dxfId="1023" priority="978" stopIfTrue="1" operator="lessThan">
      <formula>25</formula>
    </cfRule>
  </conditionalFormatting>
  <conditionalFormatting sqref="R369:R371 R373:R374">
    <cfRule type="cellIs" dxfId="1022" priority="973" stopIfTrue="1" operator="greaterThan">
      <formula>49</formula>
    </cfRule>
    <cfRule type="cellIs" dxfId="1021" priority="974" stopIfTrue="1" operator="between">
      <formula>49</formula>
      <formula>25</formula>
    </cfRule>
    <cfRule type="cellIs" dxfId="1020" priority="975" stopIfTrue="1" operator="lessThan">
      <formula>25</formula>
    </cfRule>
  </conditionalFormatting>
  <conditionalFormatting sqref="R369:R371 R373:R374">
    <cfRule type="cellIs" dxfId="1019" priority="970" stopIfTrue="1" operator="greaterThan">
      <formula>49</formula>
    </cfRule>
    <cfRule type="cellIs" dxfId="1018" priority="971" stopIfTrue="1" operator="between">
      <formula>49</formula>
      <formula>25</formula>
    </cfRule>
    <cfRule type="cellIs" dxfId="1017" priority="972" stopIfTrue="1" operator="lessThan">
      <formula>25</formula>
    </cfRule>
  </conditionalFormatting>
  <conditionalFormatting sqref="R369:R371 R373:R374">
    <cfRule type="cellIs" dxfId="1016" priority="967" stopIfTrue="1" operator="greaterThan">
      <formula>49</formula>
    </cfRule>
    <cfRule type="cellIs" dxfId="1015" priority="968" stopIfTrue="1" operator="between">
      <formula>49</formula>
      <formula>25</formula>
    </cfRule>
    <cfRule type="cellIs" dxfId="1014" priority="969" stopIfTrue="1" operator="lessThan">
      <formula>25</formula>
    </cfRule>
  </conditionalFormatting>
  <conditionalFormatting sqref="F369:P369 F373:P373 R369:R371 R373:R374">
    <cfRule type="cellIs" dxfId="1013" priority="964" stopIfTrue="1" operator="greaterThan">
      <formula>49</formula>
    </cfRule>
    <cfRule type="cellIs" dxfId="1012" priority="965" stopIfTrue="1" operator="between">
      <formula>49</formula>
      <formula>25</formula>
    </cfRule>
    <cfRule type="cellIs" dxfId="1011" priority="966" stopIfTrue="1" operator="lessThan">
      <formula>25</formula>
    </cfRule>
  </conditionalFormatting>
  <conditionalFormatting sqref="R413:R415 R417:R418">
    <cfRule type="cellIs" dxfId="1010" priority="961" stopIfTrue="1" operator="greaterThan">
      <formula>49</formula>
    </cfRule>
    <cfRule type="cellIs" dxfId="1009" priority="962" stopIfTrue="1" operator="between">
      <formula>49</formula>
      <formula>25</formula>
    </cfRule>
    <cfRule type="cellIs" dxfId="1008" priority="963" stopIfTrue="1" operator="lessThan">
      <formula>25</formula>
    </cfRule>
  </conditionalFormatting>
  <conditionalFormatting sqref="R413:R415 R417:R418">
    <cfRule type="cellIs" dxfId="1007" priority="958" stopIfTrue="1" operator="greaterThan">
      <formula>49</formula>
    </cfRule>
    <cfRule type="cellIs" dxfId="1006" priority="959" stopIfTrue="1" operator="between">
      <formula>49</formula>
      <formula>25</formula>
    </cfRule>
    <cfRule type="cellIs" dxfId="1005" priority="960" stopIfTrue="1" operator="lessThan">
      <formula>25</formula>
    </cfRule>
  </conditionalFormatting>
  <conditionalFormatting sqref="R413:R415 R417:R418">
    <cfRule type="cellIs" dxfId="1004" priority="955" stopIfTrue="1" operator="greaterThan">
      <formula>49</formula>
    </cfRule>
    <cfRule type="cellIs" dxfId="1003" priority="956" stopIfTrue="1" operator="between">
      <formula>49</formula>
      <formula>25</formula>
    </cfRule>
    <cfRule type="cellIs" dxfId="1002" priority="957" stopIfTrue="1" operator="lessThan">
      <formula>25</formula>
    </cfRule>
  </conditionalFormatting>
  <conditionalFormatting sqref="R413:R415 R417:R418">
    <cfRule type="cellIs" dxfId="1001" priority="952" stopIfTrue="1" operator="greaterThan">
      <formula>49</formula>
    </cfRule>
    <cfRule type="cellIs" dxfId="1000" priority="953" stopIfTrue="1" operator="between">
      <formula>49</formula>
      <formula>25</formula>
    </cfRule>
    <cfRule type="cellIs" dxfId="999" priority="954" stopIfTrue="1" operator="lessThan">
      <formula>25</formula>
    </cfRule>
  </conditionalFormatting>
  <conditionalFormatting sqref="R413:R415 R417:R418">
    <cfRule type="cellIs" dxfId="998" priority="949" stopIfTrue="1" operator="greaterThan">
      <formula>49</formula>
    </cfRule>
    <cfRule type="cellIs" dxfId="997" priority="950" stopIfTrue="1" operator="between">
      <formula>49</formula>
      <formula>25</formula>
    </cfRule>
    <cfRule type="cellIs" dxfId="996" priority="951" stopIfTrue="1" operator="lessThan">
      <formula>25</formula>
    </cfRule>
  </conditionalFormatting>
  <conditionalFormatting sqref="R413:R415 R417:R418">
    <cfRule type="cellIs" dxfId="995" priority="946" stopIfTrue="1" operator="greaterThan">
      <formula>49</formula>
    </cfRule>
    <cfRule type="cellIs" dxfId="994" priority="947" stopIfTrue="1" operator="between">
      <formula>49</formula>
      <formula>25</formula>
    </cfRule>
    <cfRule type="cellIs" dxfId="993" priority="948" stopIfTrue="1" operator="lessThan">
      <formula>25</formula>
    </cfRule>
  </conditionalFormatting>
  <conditionalFormatting sqref="R413:R415 R417:R418">
    <cfRule type="cellIs" dxfId="992" priority="943" stopIfTrue="1" operator="greaterThan">
      <formula>49</formula>
    </cfRule>
    <cfRule type="cellIs" dxfId="991" priority="944" stopIfTrue="1" operator="between">
      <formula>49</formula>
      <formula>25</formula>
    </cfRule>
    <cfRule type="cellIs" dxfId="990" priority="945" stopIfTrue="1" operator="lessThan">
      <formula>25</formula>
    </cfRule>
  </conditionalFormatting>
  <conditionalFormatting sqref="R413:R415 R417:R418">
    <cfRule type="cellIs" dxfId="989" priority="940" stopIfTrue="1" operator="greaterThan">
      <formula>49</formula>
    </cfRule>
    <cfRule type="cellIs" dxfId="988" priority="941" stopIfTrue="1" operator="between">
      <formula>49</formula>
      <formula>25</formula>
    </cfRule>
    <cfRule type="cellIs" dxfId="987" priority="942" stopIfTrue="1" operator="lessThan">
      <formula>25</formula>
    </cfRule>
  </conditionalFormatting>
  <conditionalFormatting sqref="F413:P413 F417:P417 R413:R415 R417:R418">
    <cfRule type="cellIs" dxfId="986" priority="937" stopIfTrue="1" operator="greaterThan">
      <formula>49</formula>
    </cfRule>
    <cfRule type="cellIs" dxfId="985" priority="938" stopIfTrue="1" operator="between">
      <formula>49</formula>
      <formula>25</formula>
    </cfRule>
    <cfRule type="cellIs" dxfId="984" priority="939" stopIfTrue="1" operator="lessThan">
      <formula>25</formula>
    </cfRule>
  </conditionalFormatting>
  <conditionalFormatting sqref="R457:R459 R461:R462">
    <cfRule type="cellIs" dxfId="983" priority="934" stopIfTrue="1" operator="greaterThan">
      <formula>49</formula>
    </cfRule>
    <cfRule type="cellIs" dxfId="982" priority="935" stopIfTrue="1" operator="between">
      <formula>49</formula>
      <formula>25</formula>
    </cfRule>
    <cfRule type="cellIs" dxfId="981" priority="936" stopIfTrue="1" operator="lessThan">
      <formula>25</formula>
    </cfRule>
  </conditionalFormatting>
  <conditionalFormatting sqref="R457:R459 R461:R462">
    <cfRule type="cellIs" dxfId="980" priority="931" stopIfTrue="1" operator="greaterThan">
      <formula>49</formula>
    </cfRule>
    <cfRule type="cellIs" dxfId="979" priority="932" stopIfTrue="1" operator="between">
      <formula>49</formula>
      <formula>25</formula>
    </cfRule>
    <cfRule type="cellIs" dxfId="978" priority="933" stopIfTrue="1" operator="lessThan">
      <formula>25</formula>
    </cfRule>
  </conditionalFormatting>
  <conditionalFormatting sqref="R457:R459 R461:R462">
    <cfRule type="cellIs" dxfId="977" priority="928" stopIfTrue="1" operator="greaterThan">
      <formula>49</formula>
    </cfRule>
    <cfRule type="cellIs" dxfId="976" priority="929" stopIfTrue="1" operator="between">
      <formula>49</formula>
      <formula>25</formula>
    </cfRule>
    <cfRule type="cellIs" dxfId="975" priority="930" stopIfTrue="1" operator="lessThan">
      <formula>25</formula>
    </cfRule>
  </conditionalFormatting>
  <conditionalFormatting sqref="R457:R459 R461:R462">
    <cfRule type="cellIs" dxfId="974" priority="925" stopIfTrue="1" operator="greaterThan">
      <formula>49</formula>
    </cfRule>
    <cfRule type="cellIs" dxfId="973" priority="926" stopIfTrue="1" operator="between">
      <formula>49</formula>
      <formula>25</formula>
    </cfRule>
    <cfRule type="cellIs" dxfId="972" priority="927" stopIfTrue="1" operator="lessThan">
      <formula>25</formula>
    </cfRule>
  </conditionalFormatting>
  <conditionalFormatting sqref="R457:R459 R461:R462">
    <cfRule type="cellIs" dxfId="971" priority="922" stopIfTrue="1" operator="greaterThan">
      <formula>49</formula>
    </cfRule>
    <cfRule type="cellIs" dxfId="970" priority="923" stopIfTrue="1" operator="between">
      <formula>49</formula>
      <formula>25</formula>
    </cfRule>
    <cfRule type="cellIs" dxfId="969" priority="924" stopIfTrue="1" operator="lessThan">
      <formula>25</formula>
    </cfRule>
  </conditionalFormatting>
  <conditionalFormatting sqref="R457:R459 R461:R462">
    <cfRule type="cellIs" dxfId="968" priority="919" stopIfTrue="1" operator="greaterThan">
      <formula>49</formula>
    </cfRule>
    <cfRule type="cellIs" dxfId="967" priority="920" stopIfTrue="1" operator="between">
      <formula>49</formula>
      <formula>25</formula>
    </cfRule>
    <cfRule type="cellIs" dxfId="966" priority="921" stopIfTrue="1" operator="lessThan">
      <formula>25</formula>
    </cfRule>
  </conditionalFormatting>
  <conditionalFormatting sqref="R457:R459 R461:R462">
    <cfRule type="cellIs" dxfId="965" priority="916" stopIfTrue="1" operator="greaterThan">
      <formula>49</formula>
    </cfRule>
    <cfRule type="cellIs" dxfId="964" priority="917" stopIfTrue="1" operator="between">
      <formula>49</formula>
      <formula>25</formula>
    </cfRule>
    <cfRule type="cellIs" dxfId="963" priority="918" stopIfTrue="1" operator="lessThan">
      <formula>25</formula>
    </cfRule>
  </conditionalFormatting>
  <conditionalFormatting sqref="R457:R459 R461:R462">
    <cfRule type="cellIs" dxfId="962" priority="913" stopIfTrue="1" operator="greaterThan">
      <formula>49</formula>
    </cfRule>
    <cfRule type="cellIs" dxfId="961" priority="914" stopIfTrue="1" operator="between">
      <formula>49</formula>
      <formula>25</formula>
    </cfRule>
    <cfRule type="cellIs" dxfId="960" priority="915" stopIfTrue="1" operator="lessThan">
      <formula>25</formula>
    </cfRule>
  </conditionalFormatting>
  <conditionalFormatting sqref="R457:R459 R461:R462">
    <cfRule type="cellIs" dxfId="959" priority="910" stopIfTrue="1" operator="greaterThan">
      <formula>49</formula>
    </cfRule>
    <cfRule type="cellIs" dxfId="958" priority="911" stopIfTrue="1" operator="between">
      <formula>49</formula>
      <formula>25</formula>
    </cfRule>
    <cfRule type="cellIs" dxfId="957" priority="912" stopIfTrue="1" operator="lessThan">
      <formula>25</formula>
    </cfRule>
  </conditionalFormatting>
  <conditionalFormatting sqref="F457:P457 F461:P461 R457:R459 R461:R462">
    <cfRule type="cellIs" dxfId="956" priority="907" stopIfTrue="1" operator="greaterThan">
      <formula>49</formula>
    </cfRule>
    <cfRule type="cellIs" dxfId="955" priority="908" stopIfTrue="1" operator="between">
      <formula>49</formula>
      <formula>25</formula>
    </cfRule>
    <cfRule type="cellIs" dxfId="954" priority="909" stopIfTrue="1" operator="lessThan">
      <formula>25</formula>
    </cfRule>
  </conditionalFormatting>
  <conditionalFormatting sqref="R501:R503 R505:R506">
    <cfRule type="cellIs" dxfId="953" priority="904" stopIfTrue="1" operator="greaterThan">
      <formula>49</formula>
    </cfRule>
    <cfRule type="cellIs" dxfId="952" priority="905" stopIfTrue="1" operator="between">
      <formula>49</formula>
      <formula>25</formula>
    </cfRule>
    <cfRule type="cellIs" dxfId="951" priority="906" stopIfTrue="1" operator="lessThan">
      <formula>25</formula>
    </cfRule>
  </conditionalFormatting>
  <conditionalFormatting sqref="R501:R503 R505:R506">
    <cfRule type="cellIs" dxfId="950" priority="901" stopIfTrue="1" operator="greaterThan">
      <formula>49</formula>
    </cfRule>
    <cfRule type="cellIs" dxfId="949" priority="902" stopIfTrue="1" operator="between">
      <formula>49</formula>
      <formula>25</formula>
    </cfRule>
    <cfRule type="cellIs" dxfId="948" priority="903" stopIfTrue="1" operator="lessThan">
      <formula>25</formula>
    </cfRule>
  </conditionalFormatting>
  <conditionalFormatting sqref="R501:R503 R505:R506">
    <cfRule type="cellIs" dxfId="947" priority="898" stopIfTrue="1" operator="greaterThan">
      <formula>49</formula>
    </cfRule>
    <cfRule type="cellIs" dxfId="946" priority="899" stopIfTrue="1" operator="between">
      <formula>49</formula>
      <formula>25</formula>
    </cfRule>
    <cfRule type="cellIs" dxfId="945" priority="900" stopIfTrue="1" operator="lessThan">
      <formula>25</formula>
    </cfRule>
  </conditionalFormatting>
  <conditionalFormatting sqref="R501:R503 R505:R506">
    <cfRule type="cellIs" dxfId="944" priority="895" stopIfTrue="1" operator="greaterThan">
      <formula>49</formula>
    </cfRule>
    <cfRule type="cellIs" dxfId="943" priority="896" stopIfTrue="1" operator="between">
      <formula>49</formula>
      <formula>25</formula>
    </cfRule>
    <cfRule type="cellIs" dxfId="942" priority="897" stopIfTrue="1" operator="lessThan">
      <formula>25</formula>
    </cfRule>
  </conditionalFormatting>
  <conditionalFormatting sqref="R501:R503 R505:R506">
    <cfRule type="cellIs" dxfId="941" priority="892" stopIfTrue="1" operator="greaterThan">
      <formula>49</formula>
    </cfRule>
    <cfRule type="cellIs" dxfId="940" priority="893" stopIfTrue="1" operator="between">
      <formula>49</formula>
      <formula>25</formula>
    </cfRule>
    <cfRule type="cellIs" dxfId="939" priority="894" stopIfTrue="1" operator="lessThan">
      <formula>25</formula>
    </cfRule>
  </conditionalFormatting>
  <conditionalFormatting sqref="R501:R503 R505:R506">
    <cfRule type="cellIs" dxfId="938" priority="889" stopIfTrue="1" operator="greaterThan">
      <formula>49</formula>
    </cfRule>
    <cfRule type="cellIs" dxfId="937" priority="890" stopIfTrue="1" operator="between">
      <formula>49</formula>
      <formula>25</formula>
    </cfRule>
    <cfRule type="cellIs" dxfId="936" priority="891" stopIfTrue="1" operator="lessThan">
      <formula>25</formula>
    </cfRule>
  </conditionalFormatting>
  <conditionalFormatting sqref="R501:R503 R505:R506">
    <cfRule type="cellIs" dxfId="935" priority="886" stopIfTrue="1" operator="greaterThan">
      <formula>49</formula>
    </cfRule>
    <cfRule type="cellIs" dxfId="934" priority="887" stopIfTrue="1" operator="between">
      <formula>49</formula>
      <formula>25</formula>
    </cfRule>
    <cfRule type="cellIs" dxfId="933" priority="888" stopIfTrue="1" operator="lessThan">
      <formula>25</formula>
    </cfRule>
  </conditionalFormatting>
  <conditionalFormatting sqref="R501:R503 R505:R506">
    <cfRule type="cellIs" dxfId="932" priority="883" stopIfTrue="1" operator="greaterThan">
      <formula>49</formula>
    </cfRule>
    <cfRule type="cellIs" dxfId="931" priority="884" stopIfTrue="1" operator="between">
      <formula>49</formula>
      <formula>25</formula>
    </cfRule>
    <cfRule type="cellIs" dxfId="930" priority="885" stopIfTrue="1" operator="lessThan">
      <formula>25</formula>
    </cfRule>
  </conditionalFormatting>
  <conditionalFormatting sqref="R501:R503 R505:R506">
    <cfRule type="cellIs" dxfId="929" priority="880" stopIfTrue="1" operator="greaterThan">
      <formula>49</formula>
    </cfRule>
    <cfRule type="cellIs" dxfId="928" priority="881" stopIfTrue="1" operator="between">
      <formula>49</formula>
      <formula>25</formula>
    </cfRule>
    <cfRule type="cellIs" dxfId="927" priority="882" stopIfTrue="1" operator="lessThan">
      <formula>25</formula>
    </cfRule>
  </conditionalFormatting>
  <conditionalFormatting sqref="R501:R503 R505:R506">
    <cfRule type="cellIs" dxfId="926" priority="877" stopIfTrue="1" operator="greaterThan">
      <formula>49</formula>
    </cfRule>
    <cfRule type="cellIs" dxfId="925" priority="878" stopIfTrue="1" operator="between">
      <formula>49</formula>
      <formula>25</formula>
    </cfRule>
    <cfRule type="cellIs" dxfId="924" priority="879" stopIfTrue="1" operator="lessThan">
      <formula>25</formula>
    </cfRule>
  </conditionalFormatting>
  <conditionalFormatting sqref="F501:P501 F505:P505 R501:R503 R505:R506">
    <cfRule type="cellIs" dxfId="923" priority="874" stopIfTrue="1" operator="greaterThan">
      <formula>49</formula>
    </cfRule>
    <cfRule type="cellIs" dxfId="922" priority="875" stopIfTrue="1" operator="between">
      <formula>49</formula>
      <formula>25</formula>
    </cfRule>
    <cfRule type="cellIs" dxfId="921" priority="876" stopIfTrue="1" operator="lessThan">
      <formula>25</formula>
    </cfRule>
  </conditionalFormatting>
  <conditionalFormatting sqref="R545:R547 R549:R550">
    <cfRule type="cellIs" dxfId="920" priority="871" stopIfTrue="1" operator="greaterThan">
      <formula>49</formula>
    </cfRule>
    <cfRule type="cellIs" dxfId="919" priority="872" stopIfTrue="1" operator="between">
      <formula>49</formula>
      <formula>25</formula>
    </cfRule>
    <cfRule type="cellIs" dxfId="918" priority="873" stopIfTrue="1" operator="lessThan">
      <formula>25</formula>
    </cfRule>
  </conditionalFormatting>
  <conditionalFormatting sqref="R545:R547 R549:R550">
    <cfRule type="cellIs" dxfId="917" priority="868" stopIfTrue="1" operator="greaterThan">
      <formula>49</formula>
    </cfRule>
    <cfRule type="cellIs" dxfId="916" priority="869" stopIfTrue="1" operator="between">
      <formula>49</formula>
      <formula>25</formula>
    </cfRule>
    <cfRule type="cellIs" dxfId="915" priority="870" stopIfTrue="1" operator="lessThan">
      <formula>25</formula>
    </cfRule>
  </conditionalFormatting>
  <conditionalFormatting sqref="R545:R547 R549:R550">
    <cfRule type="cellIs" dxfId="914" priority="865" stopIfTrue="1" operator="greaterThan">
      <formula>49</formula>
    </cfRule>
    <cfRule type="cellIs" dxfId="913" priority="866" stopIfTrue="1" operator="between">
      <formula>49</formula>
      <formula>25</formula>
    </cfRule>
    <cfRule type="cellIs" dxfId="912" priority="867" stopIfTrue="1" operator="lessThan">
      <formula>25</formula>
    </cfRule>
  </conditionalFormatting>
  <conditionalFormatting sqref="R545:R547 R549:R550">
    <cfRule type="cellIs" dxfId="911" priority="862" stopIfTrue="1" operator="greaterThan">
      <formula>49</formula>
    </cfRule>
    <cfRule type="cellIs" dxfId="910" priority="863" stopIfTrue="1" operator="between">
      <formula>49</formula>
      <formula>25</formula>
    </cfRule>
    <cfRule type="cellIs" dxfId="909" priority="864" stopIfTrue="1" operator="lessThan">
      <formula>25</formula>
    </cfRule>
  </conditionalFormatting>
  <conditionalFormatting sqref="R545:R547 R549:R550">
    <cfRule type="cellIs" dxfId="908" priority="859" stopIfTrue="1" operator="greaterThan">
      <formula>49</formula>
    </cfRule>
    <cfRule type="cellIs" dxfId="907" priority="860" stopIfTrue="1" operator="between">
      <formula>49</formula>
      <formula>25</formula>
    </cfRule>
    <cfRule type="cellIs" dxfId="906" priority="861" stopIfTrue="1" operator="lessThan">
      <formula>25</formula>
    </cfRule>
  </conditionalFormatting>
  <conditionalFormatting sqref="R545:R547 R549:R550">
    <cfRule type="cellIs" dxfId="905" priority="856" stopIfTrue="1" operator="greaterThan">
      <formula>49</formula>
    </cfRule>
    <cfRule type="cellIs" dxfId="904" priority="857" stopIfTrue="1" operator="between">
      <formula>49</formula>
      <formula>25</formula>
    </cfRule>
    <cfRule type="cellIs" dxfId="903" priority="858" stopIfTrue="1" operator="lessThan">
      <formula>25</formula>
    </cfRule>
  </conditionalFormatting>
  <conditionalFormatting sqref="R545:R547 R549:R550">
    <cfRule type="cellIs" dxfId="902" priority="853" stopIfTrue="1" operator="greaterThan">
      <formula>49</formula>
    </cfRule>
    <cfRule type="cellIs" dxfId="901" priority="854" stopIfTrue="1" operator="between">
      <formula>49</formula>
      <formula>25</formula>
    </cfRule>
    <cfRule type="cellIs" dxfId="900" priority="855" stopIfTrue="1" operator="lessThan">
      <formula>25</formula>
    </cfRule>
  </conditionalFormatting>
  <conditionalFormatting sqref="R545:R547 R549:R550">
    <cfRule type="cellIs" dxfId="899" priority="850" stopIfTrue="1" operator="greaterThan">
      <formula>49</formula>
    </cfRule>
    <cfRule type="cellIs" dxfId="898" priority="851" stopIfTrue="1" operator="between">
      <formula>49</formula>
      <formula>25</formula>
    </cfRule>
    <cfRule type="cellIs" dxfId="897" priority="852" stopIfTrue="1" operator="lessThan">
      <formula>25</formula>
    </cfRule>
  </conditionalFormatting>
  <conditionalFormatting sqref="R545:R547 R549:R550">
    <cfRule type="cellIs" dxfId="896" priority="847" stopIfTrue="1" operator="greaterThan">
      <formula>49</formula>
    </cfRule>
    <cfRule type="cellIs" dxfId="895" priority="848" stopIfTrue="1" operator="between">
      <formula>49</formula>
      <formula>25</formula>
    </cfRule>
    <cfRule type="cellIs" dxfId="894" priority="849" stopIfTrue="1" operator="lessThan">
      <formula>25</formula>
    </cfRule>
  </conditionalFormatting>
  <conditionalFormatting sqref="R545:R547 R549:R550">
    <cfRule type="cellIs" dxfId="893" priority="844" stopIfTrue="1" operator="greaterThan">
      <formula>49</formula>
    </cfRule>
    <cfRule type="cellIs" dxfId="892" priority="845" stopIfTrue="1" operator="between">
      <formula>49</formula>
      <formula>25</formula>
    </cfRule>
    <cfRule type="cellIs" dxfId="891" priority="846" stopIfTrue="1" operator="lessThan">
      <formula>25</formula>
    </cfRule>
  </conditionalFormatting>
  <conditionalFormatting sqref="R545:R547 R549:R550">
    <cfRule type="cellIs" dxfId="890" priority="841" stopIfTrue="1" operator="greaterThan">
      <formula>49</formula>
    </cfRule>
    <cfRule type="cellIs" dxfId="889" priority="842" stopIfTrue="1" operator="between">
      <formula>49</formula>
      <formula>25</formula>
    </cfRule>
    <cfRule type="cellIs" dxfId="888" priority="843" stopIfTrue="1" operator="lessThan">
      <formula>25</formula>
    </cfRule>
  </conditionalFormatting>
  <conditionalFormatting sqref="F545:P545 F549:P549 R545:R547 R549:R550">
    <cfRule type="cellIs" dxfId="887" priority="838" stopIfTrue="1" operator="greaterThan">
      <formula>49</formula>
    </cfRule>
    <cfRule type="cellIs" dxfId="886" priority="839" stopIfTrue="1" operator="between">
      <formula>49</formula>
      <formula>25</formula>
    </cfRule>
    <cfRule type="cellIs" dxfId="885" priority="840" stopIfTrue="1" operator="lessThan">
      <formula>25</formula>
    </cfRule>
  </conditionalFormatting>
  <conditionalFormatting sqref="R589:R591 R593:R594">
    <cfRule type="cellIs" dxfId="884" priority="835" stopIfTrue="1" operator="greaterThan">
      <formula>49</formula>
    </cfRule>
    <cfRule type="cellIs" dxfId="883" priority="836" stopIfTrue="1" operator="between">
      <formula>49</formula>
      <formula>25</formula>
    </cfRule>
    <cfRule type="cellIs" dxfId="882" priority="837" stopIfTrue="1" operator="lessThan">
      <formula>25</formula>
    </cfRule>
  </conditionalFormatting>
  <conditionalFormatting sqref="R589:R591 R593:R594">
    <cfRule type="cellIs" dxfId="881" priority="832" stopIfTrue="1" operator="greaterThan">
      <formula>49</formula>
    </cfRule>
    <cfRule type="cellIs" dxfId="880" priority="833" stopIfTrue="1" operator="between">
      <formula>49</formula>
      <formula>25</formula>
    </cfRule>
    <cfRule type="cellIs" dxfId="879" priority="834" stopIfTrue="1" operator="lessThan">
      <formula>25</formula>
    </cfRule>
  </conditionalFormatting>
  <conditionalFormatting sqref="R589:R591 R593:R594">
    <cfRule type="cellIs" dxfId="878" priority="829" stopIfTrue="1" operator="greaterThan">
      <formula>49</formula>
    </cfRule>
    <cfRule type="cellIs" dxfId="877" priority="830" stopIfTrue="1" operator="between">
      <formula>49</formula>
      <formula>25</formula>
    </cfRule>
    <cfRule type="cellIs" dxfId="876" priority="831" stopIfTrue="1" operator="lessThan">
      <formula>25</formula>
    </cfRule>
  </conditionalFormatting>
  <conditionalFormatting sqref="R589:R591 R593:R594">
    <cfRule type="cellIs" dxfId="875" priority="826" stopIfTrue="1" operator="greaterThan">
      <formula>49</formula>
    </cfRule>
    <cfRule type="cellIs" dxfId="874" priority="827" stopIfTrue="1" operator="between">
      <formula>49</formula>
      <formula>25</formula>
    </cfRule>
    <cfRule type="cellIs" dxfId="873" priority="828" stopIfTrue="1" operator="lessThan">
      <formula>25</formula>
    </cfRule>
  </conditionalFormatting>
  <conditionalFormatting sqref="R589:R591 R593:R594">
    <cfRule type="cellIs" dxfId="872" priority="823" stopIfTrue="1" operator="greaterThan">
      <formula>49</formula>
    </cfRule>
    <cfRule type="cellIs" dxfId="871" priority="824" stopIfTrue="1" operator="between">
      <formula>49</formula>
      <formula>25</formula>
    </cfRule>
    <cfRule type="cellIs" dxfId="870" priority="825" stopIfTrue="1" operator="lessThan">
      <formula>25</formula>
    </cfRule>
  </conditionalFormatting>
  <conditionalFormatting sqref="R589:R591 R593:R594">
    <cfRule type="cellIs" dxfId="869" priority="820" stopIfTrue="1" operator="greaterThan">
      <formula>49</formula>
    </cfRule>
    <cfRule type="cellIs" dxfId="868" priority="821" stopIfTrue="1" operator="between">
      <formula>49</formula>
      <formula>25</formula>
    </cfRule>
    <cfRule type="cellIs" dxfId="867" priority="822" stopIfTrue="1" operator="lessThan">
      <formula>25</formula>
    </cfRule>
  </conditionalFormatting>
  <conditionalFormatting sqref="R589:R591 R593:R594">
    <cfRule type="cellIs" dxfId="866" priority="817" stopIfTrue="1" operator="greaterThan">
      <formula>49</formula>
    </cfRule>
    <cfRule type="cellIs" dxfId="865" priority="818" stopIfTrue="1" operator="between">
      <formula>49</formula>
      <formula>25</formula>
    </cfRule>
    <cfRule type="cellIs" dxfId="864" priority="819" stopIfTrue="1" operator="lessThan">
      <formula>25</formula>
    </cfRule>
  </conditionalFormatting>
  <conditionalFormatting sqref="R589:R591 R593:R594">
    <cfRule type="cellIs" dxfId="863" priority="814" stopIfTrue="1" operator="greaterThan">
      <formula>49</formula>
    </cfRule>
    <cfRule type="cellIs" dxfId="862" priority="815" stopIfTrue="1" operator="between">
      <formula>49</formula>
      <formula>25</formula>
    </cfRule>
    <cfRule type="cellIs" dxfId="861" priority="816" stopIfTrue="1" operator="lessThan">
      <formula>25</formula>
    </cfRule>
  </conditionalFormatting>
  <conditionalFormatting sqref="R589:R591 R593:R594">
    <cfRule type="cellIs" dxfId="860" priority="811" stopIfTrue="1" operator="greaterThan">
      <formula>49</formula>
    </cfRule>
    <cfRule type="cellIs" dxfId="859" priority="812" stopIfTrue="1" operator="between">
      <formula>49</formula>
      <formula>25</formula>
    </cfRule>
    <cfRule type="cellIs" dxfId="858" priority="813" stopIfTrue="1" operator="lessThan">
      <formula>25</formula>
    </cfRule>
  </conditionalFormatting>
  <conditionalFormatting sqref="R589:R591 R593:R594">
    <cfRule type="cellIs" dxfId="857" priority="808" stopIfTrue="1" operator="greaterThan">
      <formula>49</formula>
    </cfRule>
    <cfRule type="cellIs" dxfId="856" priority="809" stopIfTrue="1" operator="between">
      <formula>49</formula>
      <formula>25</formula>
    </cfRule>
    <cfRule type="cellIs" dxfId="855" priority="810" stopIfTrue="1" operator="lessThan">
      <formula>25</formula>
    </cfRule>
  </conditionalFormatting>
  <conditionalFormatting sqref="R589:R591 R593:R594">
    <cfRule type="cellIs" dxfId="854" priority="805" stopIfTrue="1" operator="greaterThan">
      <formula>49</formula>
    </cfRule>
    <cfRule type="cellIs" dxfId="853" priority="806" stopIfTrue="1" operator="between">
      <formula>49</formula>
      <formula>25</formula>
    </cfRule>
    <cfRule type="cellIs" dxfId="852" priority="807" stopIfTrue="1" operator="lessThan">
      <formula>25</formula>
    </cfRule>
  </conditionalFormatting>
  <conditionalFormatting sqref="R589:R591 R593:R594">
    <cfRule type="cellIs" dxfId="851" priority="802" stopIfTrue="1" operator="greaterThan">
      <formula>49</formula>
    </cfRule>
    <cfRule type="cellIs" dxfId="850" priority="803" stopIfTrue="1" operator="between">
      <formula>49</formula>
      <formula>25</formula>
    </cfRule>
    <cfRule type="cellIs" dxfId="849" priority="804" stopIfTrue="1" operator="lessThan">
      <formula>25</formula>
    </cfRule>
  </conditionalFormatting>
  <conditionalFormatting sqref="F589:P589 F593:P593 R589:R591 R593:R594">
    <cfRule type="cellIs" dxfId="848" priority="799" stopIfTrue="1" operator="greaterThan">
      <formula>49</formula>
    </cfRule>
    <cfRule type="cellIs" dxfId="847" priority="800" stopIfTrue="1" operator="between">
      <formula>49</formula>
      <formula>25</formula>
    </cfRule>
    <cfRule type="cellIs" dxfId="846" priority="801" stopIfTrue="1" operator="lessThan">
      <formula>25</formula>
    </cfRule>
  </conditionalFormatting>
  <conditionalFormatting sqref="R633:R635 R637:R638">
    <cfRule type="cellIs" dxfId="845" priority="796" stopIfTrue="1" operator="greaterThan">
      <formula>49</formula>
    </cfRule>
    <cfRule type="cellIs" dxfId="844" priority="797" stopIfTrue="1" operator="between">
      <formula>49</formula>
      <formula>25</formula>
    </cfRule>
    <cfRule type="cellIs" dxfId="843" priority="798" stopIfTrue="1" operator="lessThan">
      <formula>25</formula>
    </cfRule>
  </conditionalFormatting>
  <conditionalFormatting sqref="R633:R635 R637:R638">
    <cfRule type="cellIs" dxfId="842" priority="793" stopIfTrue="1" operator="greaterThan">
      <formula>49</formula>
    </cfRule>
    <cfRule type="cellIs" dxfId="841" priority="794" stopIfTrue="1" operator="between">
      <formula>49</formula>
      <formula>25</formula>
    </cfRule>
    <cfRule type="cellIs" dxfId="840" priority="795" stopIfTrue="1" operator="lessThan">
      <formula>25</formula>
    </cfRule>
  </conditionalFormatting>
  <conditionalFormatting sqref="R633:R635 R637:R638">
    <cfRule type="cellIs" dxfId="839" priority="790" stopIfTrue="1" operator="greaterThan">
      <formula>49</formula>
    </cfRule>
    <cfRule type="cellIs" dxfId="838" priority="791" stopIfTrue="1" operator="between">
      <formula>49</formula>
      <formula>25</formula>
    </cfRule>
    <cfRule type="cellIs" dxfId="837" priority="792" stopIfTrue="1" operator="lessThan">
      <formula>25</formula>
    </cfRule>
  </conditionalFormatting>
  <conditionalFormatting sqref="R633:R635 R637:R638">
    <cfRule type="cellIs" dxfId="836" priority="787" stopIfTrue="1" operator="greaterThan">
      <formula>49</formula>
    </cfRule>
    <cfRule type="cellIs" dxfId="835" priority="788" stopIfTrue="1" operator="between">
      <formula>49</formula>
      <formula>25</formula>
    </cfRule>
    <cfRule type="cellIs" dxfId="834" priority="789" stopIfTrue="1" operator="lessThan">
      <formula>25</formula>
    </cfRule>
  </conditionalFormatting>
  <conditionalFormatting sqref="R633:R635 R637:R638">
    <cfRule type="cellIs" dxfId="833" priority="784" stopIfTrue="1" operator="greaterThan">
      <formula>49</formula>
    </cfRule>
    <cfRule type="cellIs" dxfId="832" priority="785" stopIfTrue="1" operator="between">
      <formula>49</formula>
      <formula>25</formula>
    </cfRule>
    <cfRule type="cellIs" dxfId="831" priority="786" stopIfTrue="1" operator="lessThan">
      <formula>25</formula>
    </cfRule>
  </conditionalFormatting>
  <conditionalFormatting sqref="R633:R635 R637:R638">
    <cfRule type="cellIs" dxfId="830" priority="781" stopIfTrue="1" operator="greaterThan">
      <formula>49</formula>
    </cfRule>
    <cfRule type="cellIs" dxfId="829" priority="782" stopIfTrue="1" operator="between">
      <formula>49</formula>
      <formula>25</formula>
    </cfRule>
    <cfRule type="cellIs" dxfId="828" priority="783" stopIfTrue="1" operator="lessThan">
      <formula>25</formula>
    </cfRule>
  </conditionalFormatting>
  <conditionalFormatting sqref="R633:R635 R637:R638">
    <cfRule type="cellIs" dxfId="827" priority="778" stopIfTrue="1" operator="greaterThan">
      <formula>49</formula>
    </cfRule>
    <cfRule type="cellIs" dxfId="826" priority="779" stopIfTrue="1" operator="between">
      <formula>49</formula>
      <formula>25</formula>
    </cfRule>
    <cfRule type="cellIs" dxfId="825" priority="780" stopIfTrue="1" operator="lessThan">
      <formula>25</formula>
    </cfRule>
  </conditionalFormatting>
  <conditionalFormatting sqref="R633:R635 R637:R638">
    <cfRule type="cellIs" dxfId="824" priority="775" stopIfTrue="1" operator="greaterThan">
      <formula>49</formula>
    </cfRule>
    <cfRule type="cellIs" dxfId="823" priority="776" stopIfTrue="1" operator="between">
      <formula>49</formula>
      <formula>25</formula>
    </cfRule>
    <cfRule type="cellIs" dxfId="822" priority="777" stopIfTrue="1" operator="lessThan">
      <formula>25</formula>
    </cfRule>
  </conditionalFormatting>
  <conditionalFormatting sqref="R633:R635 R637:R638">
    <cfRule type="cellIs" dxfId="821" priority="772" stopIfTrue="1" operator="greaterThan">
      <formula>49</formula>
    </cfRule>
    <cfRule type="cellIs" dxfId="820" priority="773" stopIfTrue="1" operator="between">
      <formula>49</formula>
      <formula>25</formula>
    </cfRule>
    <cfRule type="cellIs" dxfId="819" priority="774" stopIfTrue="1" operator="lessThan">
      <formula>25</formula>
    </cfRule>
  </conditionalFormatting>
  <conditionalFormatting sqref="R633:R635 R637:R638">
    <cfRule type="cellIs" dxfId="818" priority="769" stopIfTrue="1" operator="greaterThan">
      <formula>49</formula>
    </cfRule>
    <cfRule type="cellIs" dxfId="817" priority="770" stopIfTrue="1" operator="between">
      <formula>49</formula>
      <formula>25</formula>
    </cfRule>
    <cfRule type="cellIs" dxfId="816" priority="771" stopIfTrue="1" operator="lessThan">
      <formula>25</formula>
    </cfRule>
  </conditionalFormatting>
  <conditionalFormatting sqref="R633:R635 R637:R638">
    <cfRule type="cellIs" dxfId="815" priority="766" stopIfTrue="1" operator="greaterThan">
      <formula>49</formula>
    </cfRule>
    <cfRule type="cellIs" dxfId="814" priority="767" stopIfTrue="1" operator="between">
      <formula>49</formula>
      <formula>25</formula>
    </cfRule>
    <cfRule type="cellIs" dxfId="813" priority="768" stopIfTrue="1" operator="lessThan">
      <formula>25</formula>
    </cfRule>
  </conditionalFormatting>
  <conditionalFormatting sqref="R633:R635 R637:R638">
    <cfRule type="cellIs" dxfId="812" priority="763" stopIfTrue="1" operator="greaterThan">
      <formula>49</formula>
    </cfRule>
    <cfRule type="cellIs" dxfId="811" priority="764" stopIfTrue="1" operator="between">
      <formula>49</formula>
      <formula>25</formula>
    </cfRule>
    <cfRule type="cellIs" dxfId="810" priority="765" stopIfTrue="1" operator="lessThan">
      <formula>25</formula>
    </cfRule>
  </conditionalFormatting>
  <conditionalFormatting sqref="R633:R635 R637:R638">
    <cfRule type="cellIs" dxfId="809" priority="760" stopIfTrue="1" operator="greaterThan">
      <formula>49</formula>
    </cfRule>
    <cfRule type="cellIs" dxfId="808" priority="761" stopIfTrue="1" operator="between">
      <formula>49</formula>
      <formula>25</formula>
    </cfRule>
    <cfRule type="cellIs" dxfId="807" priority="762" stopIfTrue="1" operator="lessThan">
      <formula>25</formula>
    </cfRule>
  </conditionalFormatting>
  <conditionalFormatting sqref="F633:P633 F637:P637 R633:R635 R637:R638">
    <cfRule type="cellIs" dxfId="806" priority="757" stopIfTrue="1" operator="greaterThan">
      <formula>49</formula>
    </cfRule>
    <cfRule type="cellIs" dxfId="805" priority="758" stopIfTrue="1" operator="between">
      <formula>49</formula>
      <formula>25</formula>
    </cfRule>
    <cfRule type="cellIs" dxfId="804" priority="759" stopIfTrue="1" operator="lessThan">
      <formula>25</formula>
    </cfRule>
  </conditionalFormatting>
  <conditionalFormatting sqref="R677:R679 R681:R682">
    <cfRule type="cellIs" dxfId="803" priority="754" stopIfTrue="1" operator="greaterThan">
      <formula>49</formula>
    </cfRule>
    <cfRule type="cellIs" dxfId="802" priority="755" stopIfTrue="1" operator="between">
      <formula>49</formula>
      <formula>25</formula>
    </cfRule>
    <cfRule type="cellIs" dxfId="801" priority="756" stopIfTrue="1" operator="lessThan">
      <formula>25</formula>
    </cfRule>
  </conditionalFormatting>
  <conditionalFormatting sqref="R677:R679 R681:R682">
    <cfRule type="cellIs" dxfId="800" priority="751" stopIfTrue="1" operator="greaterThan">
      <formula>49</formula>
    </cfRule>
    <cfRule type="cellIs" dxfId="799" priority="752" stopIfTrue="1" operator="between">
      <formula>49</formula>
      <formula>25</formula>
    </cfRule>
    <cfRule type="cellIs" dxfId="798" priority="753" stopIfTrue="1" operator="lessThan">
      <formula>25</formula>
    </cfRule>
  </conditionalFormatting>
  <conditionalFormatting sqref="R677:R679 R681:R682">
    <cfRule type="cellIs" dxfId="797" priority="748" stopIfTrue="1" operator="greaterThan">
      <formula>49</formula>
    </cfRule>
    <cfRule type="cellIs" dxfId="796" priority="749" stopIfTrue="1" operator="between">
      <formula>49</formula>
      <formula>25</formula>
    </cfRule>
    <cfRule type="cellIs" dxfId="795" priority="750" stopIfTrue="1" operator="lessThan">
      <formula>25</formula>
    </cfRule>
  </conditionalFormatting>
  <conditionalFormatting sqref="R677:R679 R681:R682">
    <cfRule type="cellIs" dxfId="794" priority="745" stopIfTrue="1" operator="greaterThan">
      <formula>49</formula>
    </cfRule>
    <cfRule type="cellIs" dxfId="793" priority="746" stopIfTrue="1" operator="between">
      <formula>49</formula>
      <formula>25</formula>
    </cfRule>
    <cfRule type="cellIs" dxfId="792" priority="747" stopIfTrue="1" operator="lessThan">
      <formula>25</formula>
    </cfRule>
  </conditionalFormatting>
  <conditionalFormatting sqref="R677:R679 R681:R682">
    <cfRule type="cellIs" dxfId="791" priority="742" stopIfTrue="1" operator="greaterThan">
      <formula>49</formula>
    </cfRule>
    <cfRule type="cellIs" dxfId="790" priority="743" stopIfTrue="1" operator="between">
      <formula>49</formula>
      <formula>25</formula>
    </cfRule>
    <cfRule type="cellIs" dxfId="789" priority="744" stopIfTrue="1" operator="lessThan">
      <formula>25</formula>
    </cfRule>
  </conditionalFormatting>
  <conditionalFormatting sqref="R677:R679 R681:R682">
    <cfRule type="cellIs" dxfId="788" priority="739" stopIfTrue="1" operator="greaterThan">
      <formula>49</formula>
    </cfRule>
    <cfRule type="cellIs" dxfId="787" priority="740" stopIfTrue="1" operator="between">
      <formula>49</formula>
      <formula>25</formula>
    </cfRule>
    <cfRule type="cellIs" dxfId="786" priority="741" stopIfTrue="1" operator="lessThan">
      <formula>25</formula>
    </cfRule>
  </conditionalFormatting>
  <conditionalFormatting sqref="R677:R679 R681:R682">
    <cfRule type="cellIs" dxfId="785" priority="736" stopIfTrue="1" operator="greaterThan">
      <formula>49</formula>
    </cfRule>
    <cfRule type="cellIs" dxfId="784" priority="737" stopIfTrue="1" operator="between">
      <formula>49</formula>
      <formula>25</formula>
    </cfRule>
    <cfRule type="cellIs" dxfId="783" priority="738" stopIfTrue="1" operator="lessThan">
      <formula>25</formula>
    </cfRule>
  </conditionalFormatting>
  <conditionalFormatting sqref="R677:R679 R681:R682">
    <cfRule type="cellIs" dxfId="782" priority="733" stopIfTrue="1" operator="greaterThan">
      <formula>49</formula>
    </cfRule>
    <cfRule type="cellIs" dxfId="781" priority="734" stopIfTrue="1" operator="between">
      <formula>49</formula>
      <formula>25</formula>
    </cfRule>
    <cfRule type="cellIs" dxfId="780" priority="735" stopIfTrue="1" operator="lessThan">
      <formula>25</formula>
    </cfRule>
  </conditionalFormatting>
  <conditionalFormatting sqref="R677:R679 R681:R682">
    <cfRule type="cellIs" dxfId="779" priority="730" stopIfTrue="1" operator="greaterThan">
      <formula>49</formula>
    </cfRule>
    <cfRule type="cellIs" dxfId="778" priority="731" stopIfTrue="1" operator="between">
      <formula>49</formula>
      <formula>25</formula>
    </cfRule>
    <cfRule type="cellIs" dxfId="777" priority="732" stopIfTrue="1" operator="lessThan">
      <formula>25</formula>
    </cfRule>
  </conditionalFormatting>
  <conditionalFormatting sqref="R677:R679 R681:R682">
    <cfRule type="cellIs" dxfId="776" priority="727" stopIfTrue="1" operator="greaterThan">
      <formula>49</formula>
    </cfRule>
    <cfRule type="cellIs" dxfId="775" priority="728" stopIfTrue="1" operator="between">
      <formula>49</formula>
      <formula>25</formula>
    </cfRule>
    <cfRule type="cellIs" dxfId="774" priority="729" stopIfTrue="1" operator="lessThan">
      <formula>25</formula>
    </cfRule>
  </conditionalFormatting>
  <conditionalFormatting sqref="R677:R679 R681:R682">
    <cfRule type="cellIs" dxfId="773" priority="724" stopIfTrue="1" operator="greaterThan">
      <formula>49</formula>
    </cfRule>
    <cfRule type="cellIs" dxfId="772" priority="725" stopIfTrue="1" operator="between">
      <formula>49</formula>
      <formula>25</formula>
    </cfRule>
    <cfRule type="cellIs" dxfId="771" priority="726" stopIfTrue="1" operator="lessThan">
      <formula>25</formula>
    </cfRule>
  </conditionalFormatting>
  <conditionalFormatting sqref="R677:R679 R681:R682">
    <cfRule type="cellIs" dxfId="770" priority="721" stopIfTrue="1" operator="greaterThan">
      <formula>49</formula>
    </cfRule>
    <cfRule type="cellIs" dxfId="769" priority="722" stopIfTrue="1" operator="between">
      <formula>49</formula>
      <formula>25</formula>
    </cfRule>
    <cfRule type="cellIs" dxfId="768" priority="723" stopIfTrue="1" operator="lessThan">
      <formula>25</formula>
    </cfRule>
  </conditionalFormatting>
  <conditionalFormatting sqref="R677:R679 R681:R682">
    <cfRule type="cellIs" dxfId="767" priority="718" stopIfTrue="1" operator="greaterThan">
      <formula>49</formula>
    </cfRule>
    <cfRule type="cellIs" dxfId="766" priority="719" stopIfTrue="1" operator="between">
      <formula>49</formula>
      <formula>25</formula>
    </cfRule>
    <cfRule type="cellIs" dxfId="765" priority="720" stopIfTrue="1" operator="lessThan">
      <formula>25</formula>
    </cfRule>
  </conditionalFormatting>
  <conditionalFormatting sqref="R677:R679 R681:R682">
    <cfRule type="cellIs" dxfId="764" priority="715" stopIfTrue="1" operator="greaterThan">
      <formula>49</formula>
    </cfRule>
    <cfRule type="cellIs" dxfId="763" priority="716" stopIfTrue="1" operator="between">
      <formula>49</formula>
      <formula>25</formula>
    </cfRule>
    <cfRule type="cellIs" dxfId="762" priority="717" stopIfTrue="1" operator="lessThan">
      <formula>25</formula>
    </cfRule>
  </conditionalFormatting>
  <conditionalFormatting sqref="F677:P677 F681:P681 R677:R679 R681:R682">
    <cfRule type="cellIs" dxfId="761" priority="712" stopIfTrue="1" operator="greaterThan">
      <formula>49</formula>
    </cfRule>
    <cfRule type="cellIs" dxfId="760" priority="713" stopIfTrue="1" operator="between">
      <formula>49</formula>
      <formula>25</formula>
    </cfRule>
    <cfRule type="cellIs" dxfId="759" priority="714" stopIfTrue="1" operator="lessThan">
      <formula>25</formula>
    </cfRule>
  </conditionalFormatting>
  <conditionalFormatting sqref="R721:R723 R725:R726">
    <cfRule type="cellIs" dxfId="758" priority="709" stopIfTrue="1" operator="greaterThan">
      <formula>49</formula>
    </cfRule>
    <cfRule type="cellIs" dxfId="757" priority="710" stopIfTrue="1" operator="between">
      <formula>49</formula>
      <formula>25</formula>
    </cfRule>
    <cfRule type="cellIs" dxfId="756" priority="711" stopIfTrue="1" operator="lessThan">
      <formula>25</formula>
    </cfRule>
  </conditionalFormatting>
  <conditionalFormatting sqref="R721:R723 R725:R726">
    <cfRule type="cellIs" dxfId="755" priority="706" stopIfTrue="1" operator="greaterThan">
      <formula>49</formula>
    </cfRule>
    <cfRule type="cellIs" dxfId="754" priority="707" stopIfTrue="1" operator="between">
      <formula>49</formula>
      <formula>25</formula>
    </cfRule>
    <cfRule type="cellIs" dxfId="753" priority="708" stopIfTrue="1" operator="lessThan">
      <formula>25</formula>
    </cfRule>
  </conditionalFormatting>
  <conditionalFormatting sqref="R721:R723 R725:R726">
    <cfRule type="cellIs" dxfId="752" priority="703" stopIfTrue="1" operator="greaterThan">
      <formula>49</formula>
    </cfRule>
    <cfRule type="cellIs" dxfId="751" priority="704" stopIfTrue="1" operator="between">
      <formula>49</formula>
      <formula>25</formula>
    </cfRule>
    <cfRule type="cellIs" dxfId="750" priority="705" stopIfTrue="1" operator="lessThan">
      <formula>25</formula>
    </cfRule>
  </conditionalFormatting>
  <conditionalFormatting sqref="R721:R723 R725:R726">
    <cfRule type="cellIs" dxfId="749" priority="700" stopIfTrue="1" operator="greaterThan">
      <formula>49</formula>
    </cfRule>
    <cfRule type="cellIs" dxfId="748" priority="701" stopIfTrue="1" operator="between">
      <formula>49</formula>
      <formula>25</formula>
    </cfRule>
    <cfRule type="cellIs" dxfId="747" priority="702" stopIfTrue="1" operator="lessThan">
      <formula>25</formula>
    </cfRule>
  </conditionalFormatting>
  <conditionalFormatting sqref="R721:R723 R725:R726">
    <cfRule type="cellIs" dxfId="746" priority="697" stopIfTrue="1" operator="greaterThan">
      <formula>49</formula>
    </cfRule>
    <cfRule type="cellIs" dxfId="745" priority="698" stopIfTrue="1" operator="between">
      <formula>49</formula>
      <formula>25</formula>
    </cfRule>
    <cfRule type="cellIs" dxfId="744" priority="699" stopIfTrue="1" operator="lessThan">
      <formula>25</formula>
    </cfRule>
  </conditionalFormatting>
  <conditionalFormatting sqref="R721:R723 R725:R726">
    <cfRule type="cellIs" dxfId="743" priority="694" stopIfTrue="1" operator="greaterThan">
      <formula>49</formula>
    </cfRule>
    <cfRule type="cellIs" dxfId="742" priority="695" stopIfTrue="1" operator="between">
      <formula>49</formula>
      <formula>25</formula>
    </cfRule>
    <cfRule type="cellIs" dxfId="741" priority="696" stopIfTrue="1" operator="lessThan">
      <formula>25</formula>
    </cfRule>
  </conditionalFormatting>
  <conditionalFormatting sqref="R721:R723 R725:R726">
    <cfRule type="cellIs" dxfId="740" priority="691" stopIfTrue="1" operator="greaterThan">
      <formula>49</formula>
    </cfRule>
    <cfRule type="cellIs" dxfId="739" priority="692" stopIfTrue="1" operator="between">
      <formula>49</formula>
      <formula>25</formula>
    </cfRule>
    <cfRule type="cellIs" dxfId="738" priority="693" stopIfTrue="1" operator="lessThan">
      <formula>25</formula>
    </cfRule>
  </conditionalFormatting>
  <conditionalFormatting sqref="R721:R723 R725:R726">
    <cfRule type="cellIs" dxfId="737" priority="688" stopIfTrue="1" operator="greaterThan">
      <formula>49</formula>
    </cfRule>
    <cfRule type="cellIs" dxfId="736" priority="689" stopIfTrue="1" operator="between">
      <formula>49</formula>
      <formula>25</formula>
    </cfRule>
    <cfRule type="cellIs" dxfId="735" priority="690" stopIfTrue="1" operator="lessThan">
      <formula>25</formula>
    </cfRule>
  </conditionalFormatting>
  <conditionalFormatting sqref="R721:R723 R725:R726">
    <cfRule type="cellIs" dxfId="734" priority="685" stopIfTrue="1" operator="greaterThan">
      <formula>49</formula>
    </cfRule>
    <cfRule type="cellIs" dxfId="733" priority="686" stopIfTrue="1" operator="between">
      <formula>49</formula>
      <formula>25</formula>
    </cfRule>
    <cfRule type="cellIs" dxfId="732" priority="687" stopIfTrue="1" operator="lessThan">
      <formula>25</formula>
    </cfRule>
  </conditionalFormatting>
  <conditionalFormatting sqref="R721:R723 R725:R726">
    <cfRule type="cellIs" dxfId="731" priority="682" stopIfTrue="1" operator="greaterThan">
      <formula>49</formula>
    </cfRule>
    <cfRule type="cellIs" dxfId="730" priority="683" stopIfTrue="1" operator="between">
      <formula>49</formula>
      <formula>25</formula>
    </cfRule>
    <cfRule type="cellIs" dxfId="729" priority="684" stopIfTrue="1" operator="lessThan">
      <formula>25</formula>
    </cfRule>
  </conditionalFormatting>
  <conditionalFormatting sqref="R721:R723 R725:R726">
    <cfRule type="cellIs" dxfId="728" priority="679" stopIfTrue="1" operator="greaterThan">
      <formula>49</formula>
    </cfRule>
    <cfRule type="cellIs" dxfId="727" priority="680" stopIfTrue="1" operator="between">
      <formula>49</formula>
      <formula>25</formula>
    </cfRule>
    <cfRule type="cellIs" dxfId="726" priority="681" stopIfTrue="1" operator="lessThan">
      <formula>25</formula>
    </cfRule>
  </conditionalFormatting>
  <conditionalFormatting sqref="R721:R723 R725:R726">
    <cfRule type="cellIs" dxfId="725" priority="676" stopIfTrue="1" operator="greaterThan">
      <formula>49</formula>
    </cfRule>
    <cfRule type="cellIs" dxfId="724" priority="677" stopIfTrue="1" operator="between">
      <formula>49</formula>
      <formula>25</formula>
    </cfRule>
    <cfRule type="cellIs" dxfId="723" priority="678" stopIfTrue="1" operator="lessThan">
      <formula>25</formula>
    </cfRule>
  </conditionalFormatting>
  <conditionalFormatting sqref="R721:R723 R725:R726">
    <cfRule type="cellIs" dxfId="722" priority="673" stopIfTrue="1" operator="greaterThan">
      <formula>49</formula>
    </cfRule>
    <cfRule type="cellIs" dxfId="721" priority="674" stopIfTrue="1" operator="between">
      <formula>49</formula>
      <formula>25</formula>
    </cfRule>
    <cfRule type="cellIs" dxfId="720" priority="675" stopIfTrue="1" operator="lessThan">
      <formula>25</formula>
    </cfRule>
  </conditionalFormatting>
  <conditionalFormatting sqref="R721:R723 R725:R726">
    <cfRule type="cellIs" dxfId="719" priority="670" stopIfTrue="1" operator="greaterThan">
      <formula>49</formula>
    </cfRule>
    <cfRule type="cellIs" dxfId="718" priority="671" stopIfTrue="1" operator="between">
      <formula>49</formula>
      <formula>25</formula>
    </cfRule>
    <cfRule type="cellIs" dxfId="717" priority="672" stopIfTrue="1" operator="lessThan">
      <formula>25</formula>
    </cfRule>
  </conditionalFormatting>
  <conditionalFormatting sqref="R721:R723 R725:R726">
    <cfRule type="cellIs" dxfId="716" priority="667" stopIfTrue="1" operator="greaterThan">
      <formula>49</formula>
    </cfRule>
    <cfRule type="cellIs" dxfId="715" priority="668" stopIfTrue="1" operator="between">
      <formula>49</formula>
      <formula>25</formula>
    </cfRule>
    <cfRule type="cellIs" dxfId="714" priority="669" stopIfTrue="1" operator="lessThan">
      <formula>25</formula>
    </cfRule>
  </conditionalFormatting>
  <conditionalFormatting sqref="F721:P721 F725:P725 R721:R723 R725:R726">
    <cfRule type="cellIs" dxfId="713" priority="664" stopIfTrue="1" operator="greaterThan">
      <formula>49</formula>
    </cfRule>
    <cfRule type="cellIs" dxfId="712" priority="665" stopIfTrue="1" operator="between">
      <formula>49</formula>
      <formula>25</formula>
    </cfRule>
    <cfRule type="cellIs" dxfId="711" priority="666" stopIfTrue="1" operator="lessThan">
      <formula>25</formula>
    </cfRule>
  </conditionalFormatting>
  <conditionalFormatting sqref="R765:R767 R769:R770">
    <cfRule type="cellIs" dxfId="710" priority="661" stopIfTrue="1" operator="greaterThan">
      <formula>49</formula>
    </cfRule>
    <cfRule type="cellIs" dxfId="709" priority="662" stopIfTrue="1" operator="between">
      <formula>49</formula>
      <formula>25</formula>
    </cfRule>
    <cfRule type="cellIs" dxfId="708" priority="663" stopIfTrue="1" operator="lessThan">
      <formula>25</formula>
    </cfRule>
  </conditionalFormatting>
  <conditionalFormatting sqref="R765:R767 R769:R770">
    <cfRule type="cellIs" dxfId="707" priority="658" stopIfTrue="1" operator="greaterThan">
      <formula>49</formula>
    </cfRule>
    <cfRule type="cellIs" dxfId="706" priority="659" stopIfTrue="1" operator="between">
      <formula>49</formula>
      <formula>25</formula>
    </cfRule>
    <cfRule type="cellIs" dxfId="705" priority="660" stopIfTrue="1" operator="lessThan">
      <formula>25</formula>
    </cfRule>
  </conditionalFormatting>
  <conditionalFormatting sqref="R765:R767 R769:R770">
    <cfRule type="cellIs" dxfId="704" priority="655" stopIfTrue="1" operator="greaterThan">
      <formula>49</formula>
    </cfRule>
    <cfRule type="cellIs" dxfId="703" priority="656" stopIfTrue="1" operator="between">
      <formula>49</formula>
      <formula>25</formula>
    </cfRule>
    <cfRule type="cellIs" dxfId="702" priority="657" stopIfTrue="1" operator="lessThan">
      <formula>25</formula>
    </cfRule>
  </conditionalFormatting>
  <conditionalFormatting sqref="R765:R767 R769:R770">
    <cfRule type="cellIs" dxfId="701" priority="652" stopIfTrue="1" operator="greaterThan">
      <formula>49</formula>
    </cfRule>
    <cfRule type="cellIs" dxfId="700" priority="653" stopIfTrue="1" operator="between">
      <formula>49</formula>
      <formula>25</formula>
    </cfRule>
    <cfRule type="cellIs" dxfId="699" priority="654" stopIfTrue="1" operator="lessThan">
      <formula>25</formula>
    </cfRule>
  </conditionalFormatting>
  <conditionalFormatting sqref="R765:R767 R769:R770">
    <cfRule type="cellIs" dxfId="698" priority="649" stopIfTrue="1" operator="greaterThan">
      <formula>49</formula>
    </cfRule>
    <cfRule type="cellIs" dxfId="697" priority="650" stopIfTrue="1" operator="between">
      <formula>49</formula>
      <formula>25</formula>
    </cfRule>
    <cfRule type="cellIs" dxfId="696" priority="651" stopIfTrue="1" operator="lessThan">
      <formula>25</formula>
    </cfRule>
  </conditionalFormatting>
  <conditionalFormatting sqref="R765:R767 R769:R770">
    <cfRule type="cellIs" dxfId="695" priority="646" stopIfTrue="1" operator="greaterThan">
      <formula>49</formula>
    </cfRule>
    <cfRule type="cellIs" dxfId="694" priority="647" stopIfTrue="1" operator="between">
      <formula>49</formula>
      <formula>25</formula>
    </cfRule>
    <cfRule type="cellIs" dxfId="693" priority="648" stopIfTrue="1" operator="lessThan">
      <formula>25</formula>
    </cfRule>
  </conditionalFormatting>
  <conditionalFormatting sqref="R765:R767 R769:R770">
    <cfRule type="cellIs" dxfId="692" priority="643" stopIfTrue="1" operator="greaterThan">
      <formula>49</formula>
    </cfRule>
    <cfRule type="cellIs" dxfId="691" priority="644" stopIfTrue="1" operator="between">
      <formula>49</formula>
      <formula>25</formula>
    </cfRule>
    <cfRule type="cellIs" dxfId="690" priority="645" stopIfTrue="1" operator="lessThan">
      <formula>25</formula>
    </cfRule>
  </conditionalFormatting>
  <conditionalFormatting sqref="R765:R767 R769:R770">
    <cfRule type="cellIs" dxfId="689" priority="640" stopIfTrue="1" operator="greaterThan">
      <formula>49</formula>
    </cfRule>
    <cfRule type="cellIs" dxfId="688" priority="641" stopIfTrue="1" operator="between">
      <formula>49</formula>
      <formula>25</formula>
    </cfRule>
    <cfRule type="cellIs" dxfId="687" priority="642" stopIfTrue="1" operator="lessThan">
      <formula>25</formula>
    </cfRule>
  </conditionalFormatting>
  <conditionalFormatting sqref="R765:R767 R769:R770">
    <cfRule type="cellIs" dxfId="686" priority="637" stopIfTrue="1" operator="greaterThan">
      <formula>49</formula>
    </cfRule>
    <cfRule type="cellIs" dxfId="685" priority="638" stopIfTrue="1" operator="between">
      <formula>49</formula>
      <formula>25</formula>
    </cfRule>
    <cfRule type="cellIs" dxfId="684" priority="639" stopIfTrue="1" operator="lessThan">
      <formula>25</formula>
    </cfRule>
  </conditionalFormatting>
  <conditionalFormatting sqref="R765:R767 R769:R770">
    <cfRule type="cellIs" dxfId="683" priority="634" stopIfTrue="1" operator="greaterThan">
      <formula>49</formula>
    </cfRule>
    <cfRule type="cellIs" dxfId="682" priority="635" stopIfTrue="1" operator="between">
      <formula>49</formula>
      <formula>25</formula>
    </cfRule>
    <cfRule type="cellIs" dxfId="681" priority="636" stopIfTrue="1" operator="lessThan">
      <formula>25</formula>
    </cfRule>
  </conditionalFormatting>
  <conditionalFormatting sqref="R765:R767 R769:R770">
    <cfRule type="cellIs" dxfId="680" priority="631" stopIfTrue="1" operator="greaterThan">
      <formula>49</formula>
    </cfRule>
    <cfRule type="cellIs" dxfId="679" priority="632" stopIfTrue="1" operator="between">
      <formula>49</formula>
      <formula>25</formula>
    </cfRule>
    <cfRule type="cellIs" dxfId="678" priority="633" stopIfTrue="1" operator="lessThan">
      <formula>25</formula>
    </cfRule>
  </conditionalFormatting>
  <conditionalFormatting sqref="R765:R767 R769:R770">
    <cfRule type="cellIs" dxfId="677" priority="628" stopIfTrue="1" operator="greaterThan">
      <formula>49</formula>
    </cfRule>
    <cfRule type="cellIs" dxfId="676" priority="629" stopIfTrue="1" operator="between">
      <formula>49</formula>
      <formula>25</formula>
    </cfRule>
    <cfRule type="cellIs" dxfId="675" priority="630" stopIfTrue="1" operator="lessThan">
      <formula>25</formula>
    </cfRule>
  </conditionalFormatting>
  <conditionalFormatting sqref="R765:R767 R769:R770">
    <cfRule type="cellIs" dxfId="674" priority="625" stopIfTrue="1" operator="greaterThan">
      <formula>49</formula>
    </cfRule>
    <cfRule type="cellIs" dxfId="673" priority="626" stopIfTrue="1" operator="between">
      <formula>49</formula>
      <formula>25</formula>
    </cfRule>
    <cfRule type="cellIs" dxfId="672" priority="627" stopIfTrue="1" operator="lessThan">
      <formula>25</formula>
    </cfRule>
  </conditionalFormatting>
  <conditionalFormatting sqref="R765:R767 R769:R770">
    <cfRule type="cellIs" dxfId="671" priority="622" stopIfTrue="1" operator="greaterThan">
      <formula>49</formula>
    </cfRule>
    <cfRule type="cellIs" dxfId="670" priority="623" stopIfTrue="1" operator="between">
      <formula>49</formula>
      <formula>25</formula>
    </cfRule>
    <cfRule type="cellIs" dxfId="669" priority="624" stopIfTrue="1" operator="lessThan">
      <formula>25</formula>
    </cfRule>
  </conditionalFormatting>
  <conditionalFormatting sqref="R765:R767 R769:R770">
    <cfRule type="cellIs" dxfId="668" priority="619" stopIfTrue="1" operator="greaterThan">
      <formula>49</formula>
    </cfRule>
    <cfRule type="cellIs" dxfId="667" priority="620" stopIfTrue="1" operator="between">
      <formula>49</formula>
      <formula>25</formula>
    </cfRule>
    <cfRule type="cellIs" dxfId="666" priority="621" stopIfTrue="1" operator="lessThan">
      <formula>25</formula>
    </cfRule>
  </conditionalFormatting>
  <conditionalFormatting sqref="R765:R767 R769:R770">
    <cfRule type="cellIs" dxfId="665" priority="616" stopIfTrue="1" operator="greaterThan">
      <formula>49</formula>
    </cfRule>
    <cfRule type="cellIs" dxfId="664" priority="617" stopIfTrue="1" operator="between">
      <formula>49</formula>
      <formula>25</formula>
    </cfRule>
    <cfRule type="cellIs" dxfId="663" priority="618" stopIfTrue="1" operator="lessThan">
      <formula>25</formula>
    </cfRule>
  </conditionalFormatting>
  <conditionalFormatting sqref="F765:P765 F769:P769 R765:R767 R769:R770">
    <cfRule type="cellIs" dxfId="662" priority="613" stopIfTrue="1" operator="greaterThan">
      <formula>49</formula>
    </cfRule>
    <cfRule type="cellIs" dxfId="661" priority="614" stopIfTrue="1" operator="between">
      <formula>49</formula>
      <formula>25</formula>
    </cfRule>
    <cfRule type="cellIs" dxfId="660" priority="615" stopIfTrue="1" operator="lessThan">
      <formula>25</formula>
    </cfRule>
  </conditionalFormatting>
  <conditionalFormatting sqref="R809:R811 R813:R814">
    <cfRule type="cellIs" dxfId="659" priority="610" stopIfTrue="1" operator="greaterThan">
      <formula>49</formula>
    </cfRule>
    <cfRule type="cellIs" dxfId="658" priority="611" stopIfTrue="1" operator="between">
      <formula>49</formula>
      <formula>25</formula>
    </cfRule>
    <cfRule type="cellIs" dxfId="657" priority="612" stopIfTrue="1" operator="lessThan">
      <formula>25</formula>
    </cfRule>
  </conditionalFormatting>
  <conditionalFormatting sqref="R809:R811 R813:R814">
    <cfRule type="cellIs" dxfId="656" priority="607" stopIfTrue="1" operator="greaterThan">
      <formula>49</formula>
    </cfRule>
    <cfRule type="cellIs" dxfId="655" priority="608" stopIfTrue="1" operator="between">
      <formula>49</formula>
      <formula>25</formula>
    </cfRule>
    <cfRule type="cellIs" dxfId="654" priority="609" stopIfTrue="1" operator="lessThan">
      <formula>25</formula>
    </cfRule>
  </conditionalFormatting>
  <conditionalFormatting sqref="R809:R811 R813:R814">
    <cfRule type="cellIs" dxfId="653" priority="604" stopIfTrue="1" operator="greaterThan">
      <formula>49</formula>
    </cfRule>
    <cfRule type="cellIs" dxfId="652" priority="605" stopIfTrue="1" operator="between">
      <formula>49</formula>
      <formula>25</formula>
    </cfRule>
    <cfRule type="cellIs" dxfId="651" priority="606" stopIfTrue="1" operator="lessThan">
      <formula>25</formula>
    </cfRule>
  </conditionalFormatting>
  <conditionalFormatting sqref="R809:R811 R813:R814">
    <cfRule type="cellIs" dxfId="650" priority="601" stopIfTrue="1" operator="greaterThan">
      <formula>49</formula>
    </cfRule>
    <cfRule type="cellIs" dxfId="649" priority="602" stopIfTrue="1" operator="between">
      <formula>49</formula>
      <formula>25</formula>
    </cfRule>
    <cfRule type="cellIs" dxfId="648" priority="603" stopIfTrue="1" operator="lessThan">
      <formula>25</formula>
    </cfRule>
  </conditionalFormatting>
  <conditionalFormatting sqref="R809:R811 R813:R814">
    <cfRule type="cellIs" dxfId="647" priority="598" stopIfTrue="1" operator="greaterThan">
      <formula>49</formula>
    </cfRule>
    <cfRule type="cellIs" dxfId="646" priority="599" stopIfTrue="1" operator="between">
      <formula>49</formula>
      <formula>25</formula>
    </cfRule>
    <cfRule type="cellIs" dxfId="645" priority="600" stopIfTrue="1" operator="lessThan">
      <formula>25</formula>
    </cfRule>
  </conditionalFormatting>
  <conditionalFormatting sqref="R809:R811 R813:R814">
    <cfRule type="cellIs" dxfId="644" priority="595" stopIfTrue="1" operator="greaterThan">
      <formula>49</formula>
    </cfRule>
    <cfRule type="cellIs" dxfId="643" priority="596" stopIfTrue="1" operator="between">
      <formula>49</formula>
      <formula>25</formula>
    </cfRule>
    <cfRule type="cellIs" dxfId="642" priority="597" stopIfTrue="1" operator="lessThan">
      <formula>25</formula>
    </cfRule>
  </conditionalFormatting>
  <conditionalFormatting sqref="R809:R811 R813:R814">
    <cfRule type="cellIs" dxfId="641" priority="592" stopIfTrue="1" operator="greaterThan">
      <formula>49</formula>
    </cfRule>
    <cfRule type="cellIs" dxfId="640" priority="593" stopIfTrue="1" operator="between">
      <formula>49</formula>
      <formula>25</formula>
    </cfRule>
    <cfRule type="cellIs" dxfId="639" priority="594" stopIfTrue="1" operator="lessThan">
      <formula>25</formula>
    </cfRule>
  </conditionalFormatting>
  <conditionalFormatting sqref="R809:R811 R813:R814">
    <cfRule type="cellIs" dxfId="638" priority="589" stopIfTrue="1" operator="greaterThan">
      <formula>49</formula>
    </cfRule>
    <cfRule type="cellIs" dxfId="637" priority="590" stopIfTrue="1" operator="between">
      <formula>49</formula>
      <formula>25</formula>
    </cfRule>
    <cfRule type="cellIs" dxfId="636" priority="591" stopIfTrue="1" operator="lessThan">
      <formula>25</formula>
    </cfRule>
  </conditionalFormatting>
  <conditionalFormatting sqref="R809:R811 R813:R814">
    <cfRule type="cellIs" dxfId="635" priority="586" stopIfTrue="1" operator="greaterThan">
      <formula>49</formula>
    </cfRule>
    <cfRule type="cellIs" dxfId="634" priority="587" stopIfTrue="1" operator="between">
      <formula>49</formula>
      <formula>25</formula>
    </cfRule>
    <cfRule type="cellIs" dxfId="633" priority="588" stopIfTrue="1" operator="lessThan">
      <formula>25</formula>
    </cfRule>
  </conditionalFormatting>
  <conditionalFormatting sqref="R809:R811 R813:R814">
    <cfRule type="cellIs" dxfId="632" priority="583" stopIfTrue="1" operator="greaterThan">
      <formula>49</formula>
    </cfRule>
    <cfRule type="cellIs" dxfId="631" priority="584" stopIfTrue="1" operator="between">
      <formula>49</formula>
      <formula>25</formula>
    </cfRule>
    <cfRule type="cellIs" dxfId="630" priority="585" stopIfTrue="1" operator="lessThan">
      <formula>25</formula>
    </cfRule>
  </conditionalFormatting>
  <conditionalFormatting sqref="R809:R811 R813:R814">
    <cfRule type="cellIs" dxfId="629" priority="580" stopIfTrue="1" operator="greaterThan">
      <formula>49</formula>
    </cfRule>
    <cfRule type="cellIs" dxfId="628" priority="581" stopIfTrue="1" operator="between">
      <formula>49</formula>
      <formula>25</formula>
    </cfRule>
    <cfRule type="cellIs" dxfId="627" priority="582" stopIfTrue="1" operator="lessThan">
      <formula>25</formula>
    </cfRule>
  </conditionalFormatting>
  <conditionalFormatting sqref="R809:R811 R813:R814">
    <cfRule type="cellIs" dxfId="626" priority="577" stopIfTrue="1" operator="greaterThan">
      <formula>49</formula>
    </cfRule>
    <cfRule type="cellIs" dxfId="625" priority="578" stopIfTrue="1" operator="between">
      <formula>49</formula>
      <formula>25</formula>
    </cfRule>
    <cfRule type="cellIs" dxfId="624" priority="579" stopIfTrue="1" operator="lessThan">
      <formula>25</formula>
    </cfRule>
  </conditionalFormatting>
  <conditionalFormatting sqref="R809:R811 R813:R814">
    <cfRule type="cellIs" dxfId="623" priority="574" stopIfTrue="1" operator="greaterThan">
      <formula>49</formula>
    </cfRule>
    <cfRule type="cellIs" dxfId="622" priority="575" stopIfTrue="1" operator="between">
      <formula>49</formula>
      <formula>25</formula>
    </cfRule>
    <cfRule type="cellIs" dxfId="621" priority="576" stopIfTrue="1" operator="lessThan">
      <formula>25</formula>
    </cfRule>
  </conditionalFormatting>
  <conditionalFormatting sqref="R809:R811 R813:R814">
    <cfRule type="cellIs" dxfId="620" priority="571" stopIfTrue="1" operator="greaterThan">
      <formula>49</formula>
    </cfRule>
    <cfRule type="cellIs" dxfId="619" priority="572" stopIfTrue="1" operator="between">
      <formula>49</formula>
      <formula>25</formula>
    </cfRule>
    <cfRule type="cellIs" dxfId="618" priority="573" stopIfTrue="1" operator="lessThan">
      <formula>25</formula>
    </cfRule>
  </conditionalFormatting>
  <conditionalFormatting sqref="R809:R811 R813:R814">
    <cfRule type="cellIs" dxfId="617" priority="568" stopIfTrue="1" operator="greaterThan">
      <formula>49</formula>
    </cfRule>
    <cfRule type="cellIs" dxfId="616" priority="569" stopIfTrue="1" operator="between">
      <formula>49</formula>
      <formula>25</formula>
    </cfRule>
    <cfRule type="cellIs" dxfId="615" priority="570" stopIfTrue="1" operator="lessThan">
      <formula>25</formula>
    </cfRule>
  </conditionalFormatting>
  <conditionalFormatting sqref="R809:R811 R813:R814">
    <cfRule type="cellIs" dxfId="614" priority="565" stopIfTrue="1" operator="greaterThan">
      <formula>49</formula>
    </cfRule>
    <cfRule type="cellIs" dxfId="613" priority="566" stopIfTrue="1" operator="between">
      <formula>49</formula>
      <formula>25</formula>
    </cfRule>
    <cfRule type="cellIs" dxfId="612" priority="567" stopIfTrue="1" operator="lessThan">
      <formula>25</formula>
    </cfRule>
  </conditionalFormatting>
  <conditionalFormatting sqref="R809:R811 R813:R814">
    <cfRule type="cellIs" dxfId="611" priority="562" stopIfTrue="1" operator="greaterThan">
      <formula>49</formula>
    </cfRule>
    <cfRule type="cellIs" dxfId="610" priority="563" stopIfTrue="1" operator="between">
      <formula>49</formula>
      <formula>25</formula>
    </cfRule>
    <cfRule type="cellIs" dxfId="609" priority="564" stopIfTrue="1" operator="lessThan">
      <formula>25</formula>
    </cfRule>
  </conditionalFormatting>
  <conditionalFormatting sqref="F809:P809 F813:P813 R809:R811 R813:R814">
    <cfRule type="cellIs" dxfId="608" priority="559" stopIfTrue="1" operator="greaterThan">
      <formula>49</formula>
    </cfRule>
    <cfRule type="cellIs" dxfId="607" priority="560" stopIfTrue="1" operator="between">
      <formula>49</formula>
      <formula>25</formula>
    </cfRule>
    <cfRule type="cellIs" dxfId="606" priority="561" stopIfTrue="1" operator="lessThan">
      <formula>25</formula>
    </cfRule>
  </conditionalFormatting>
  <conditionalFormatting sqref="R849:R851 R853:R854">
    <cfRule type="cellIs" dxfId="605" priority="556" stopIfTrue="1" operator="greaterThan">
      <formula>49</formula>
    </cfRule>
    <cfRule type="cellIs" dxfId="604" priority="557" stopIfTrue="1" operator="between">
      <formula>49</formula>
      <formula>25</formula>
    </cfRule>
    <cfRule type="cellIs" dxfId="603" priority="558" stopIfTrue="1" operator="lessThan">
      <formula>25</formula>
    </cfRule>
  </conditionalFormatting>
  <conditionalFormatting sqref="R849:R851 R853:R854">
    <cfRule type="cellIs" dxfId="602" priority="553" stopIfTrue="1" operator="greaterThan">
      <formula>49</formula>
    </cfRule>
    <cfRule type="cellIs" dxfId="601" priority="554" stopIfTrue="1" operator="between">
      <formula>49</formula>
      <formula>25</formula>
    </cfRule>
    <cfRule type="cellIs" dxfId="600" priority="555" stopIfTrue="1" operator="lessThan">
      <formula>25</formula>
    </cfRule>
  </conditionalFormatting>
  <conditionalFormatting sqref="R849:R851 R853:R854">
    <cfRule type="cellIs" dxfId="599" priority="550" stopIfTrue="1" operator="greaterThan">
      <formula>49</formula>
    </cfRule>
    <cfRule type="cellIs" dxfId="598" priority="551" stopIfTrue="1" operator="between">
      <formula>49</formula>
      <formula>25</formula>
    </cfRule>
    <cfRule type="cellIs" dxfId="597" priority="552" stopIfTrue="1" operator="lessThan">
      <formula>25</formula>
    </cfRule>
  </conditionalFormatting>
  <conditionalFormatting sqref="R849:R851 R853:R854">
    <cfRule type="cellIs" dxfId="596" priority="547" stopIfTrue="1" operator="greaterThan">
      <formula>49</formula>
    </cfRule>
    <cfRule type="cellIs" dxfId="595" priority="548" stopIfTrue="1" operator="between">
      <formula>49</formula>
      <formula>25</formula>
    </cfRule>
    <cfRule type="cellIs" dxfId="594" priority="549" stopIfTrue="1" operator="lessThan">
      <formula>25</formula>
    </cfRule>
  </conditionalFormatting>
  <conditionalFormatting sqref="R849:R851 R853:R854">
    <cfRule type="cellIs" dxfId="593" priority="544" stopIfTrue="1" operator="greaterThan">
      <formula>49</formula>
    </cfRule>
    <cfRule type="cellIs" dxfId="592" priority="545" stopIfTrue="1" operator="between">
      <formula>49</formula>
      <formula>25</formula>
    </cfRule>
    <cfRule type="cellIs" dxfId="591" priority="546" stopIfTrue="1" operator="lessThan">
      <formula>25</formula>
    </cfRule>
  </conditionalFormatting>
  <conditionalFormatting sqref="R849:R851 R853:R854">
    <cfRule type="cellIs" dxfId="590" priority="541" stopIfTrue="1" operator="greaterThan">
      <formula>49</formula>
    </cfRule>
    <cfRule type="cellIs" dxfId="589" priority="542" stopIfTrue="1" operator="between">
      <formula>49</formula>
      <formula>25</formula>
    </cfRule>
    <cfRule type="cellIs" dxfId="588" priority="543" stopIfTrue="1" operator="lessThan">
      <formula>25</formula>
    </cfRule>
  </conditionalFormatting>
  <conditionalFormatting sqref="R849:R851 R853:R854">
    <cfRule type="cellIs" dxfId="587" priority="538" stopIfTrue="1" operator="greaterThan">
      <formula>49</formula>
    </cfRule>
    <cfRule type="cellIs" dxfId="586" priority="539" stopIfTrue="1" operator="between">
      <formula>49</formula>
      <formula>25</formula>
    </cfRule>
    <cfRule type="cellIs" dxfId="585" priority="540" stopIfTrue="1" operator="lessThan">
      <formula>25</formula>
    </cfRule>
  </conditionalFormatting>
  <conditionalFormatting sqref="R849:R851 R853:R854">
    <cfRule type="cellIs" dxfId="584" priority="535" stopIfTrue="1" operator="greaterThan">
      <formula>49</formula>
    </cfRule>
    <cfRule type="cellIs" dxfId="583" priority="536" stopIfTrue="1" operator="between">
      <formula>49</formula>
      <formula>25</formula>
    </cfRule>
    <cfRule type="cellIs" dxfId="582" priority="537" stopIfTrue="1" operator="lessThan">
      <formula>25</formula>
    </cfRule>
  </conditionalFormatting>
  <conditionalFormatting sqref="R849:R851 R853:R854">
    <cfRule type="cellIs" dxfId="581" priority="532" stopIfTrue="1" operator="greaterThan">
      <formula>49</formula>
    </cfRule>
    <cfRule type="cellIs" dxfId="580" priority="533" stopIfTrue="1" operator="between">
      <formula>49</formula>
      <formula>25</formula>
    </cfRule>
    <cfRule type="cellIs" dxfId="579" priority="534" stopIfTrue="1" operator="lessThan">
      <formula>25</formula>
    </cfRule>
  </conditionalFormatting>
  <conditionalFormatting sqref="R849:R851 R853:R854">
    <cfRule type="cellIs" dxfId="578" priority="529" stopIfTrue="1" operator="greaterThan">
      <formula>49</formula>
    </cfRule>
    <cfRule type="cellIs" dxfId="577" priority="530" stopIfTrue="1" operator="between">
      <formula>49</formula>
      <formula>25</formula>
    </cfRule>
    <cfRule type="cellIs" dxfId="576" priority="531" stopIfTrue="1" operator="lessThan">
      <formula>25</formula>
    </cfRule>
  </conditionalFormatting>
  <conditionalFormatting sqref="R849:R851 R853:R854">
    <cfRule type="cellIs" dxfId="575" priority="526" stopIfTrue="1" operator="greaterThan">
      <formula>49</formula>
    </cfRule>
    <cfRule type="cellIs" dxfId="574" priority="527" stopIfTrue="1" operator="between">
      <formula>49</formula>
      <formula>25</formula>
    </cfRule>
    <cfRule type="cellIs" dxfId="573" priority="528" stopIfTrue="1" operator="lessThan">
      <formula>25</formula>
    </cfRule>
  </conditionalFormatting>
  <conditionalFormatting sqref="R849:R851 R853:R854">
    <cfRule type="cellIs" dxfId="572" priority="523" stopIfTrue="1" operator="greaterThan">
      <formula>49</formula>
    </cfRule>
    <cfRule type="cellIs" dxfId="571" priority="524" stopIfTrue="1" operator="between">
      <formula>49</formula>
      <formula>25</formula>
    </cfRule>
    <cfRule type="cellIs" dxfId="570" priority="525" stopIfTrue="1" operator="lessThan">
      <formula>25</formula>
    </cfRule>
  </conditionalFormatting>
  <conditionalFormatting sqref="R849:R851 R853:R854">
    <cfRule type="cellIs" dxfId="569" priority="520" stopIfTrue="1" operator="greaterThan">
      <formula>49</formula>
    </cfRule>
    <cfRule type="cellIs" dxfId="568" priority="521" stopIfTrue="1" operator="between">
      <formula>49</formula>
      <formula>25</formula>
    </cfRule>
    <cfRule type="cellIs" dxfId="567" priority="522" stopIfTrue="1" operator="lessThan">
      <formula>25</formula>
    </cfRule>
  </conditionalFormatting>
  <conditionalFormatting sqref="R849:R851 R853:R854">
    <cfRule type="cellIs" dxfId="566" priority="517" stopIfTrue="1" operator="greaterThan">
      <formula>49</formula>
    </cfRule>
    <cfRule type="cellIs" dxfId="565" priority="518" stopIfTrue="1" operator="between">
      <formula>49</formula>
      <formula>25</formula>
    </cfRule>
    <cfRule type="cellIs" dxfId="564" priority="519" stopIfTrue="1" operator="lessThan">
      <formula>25</formula>
    </cfRule>
  </conditionalFormatting>
  <conditionalFormatting sqref="R849:R851 R853:R854">
    <cfRule type="cellIs" dxfId="563" priority="514" stopIfTrue="1" operator="greaterThan">
      <formula>49</formula>
    </cfRule>
    <cfRule type="cellIs" dxfId="562" priority="515" stopIfTrue="1" operator="between">
      <formula>49</formula>
      <formula>25</formula>
    </cfRule>
    <cfRule type="cellIs" dxfId="561" priority="516" stopIfTrue="1" operator="lessThan">
      <formula>25</formula>
    </cfRule>
  </conditionalFormatting>
  <conditionalFormatting sqref="R849:R851 R853:R854">
    <cfRule type="cellIs" dxfId="560" priority="511" stopIfTrue="1" operator="greaterThan">
      <formula>49</formula>
    </cfRule>
    <cfRule type="cellIs" dxfId="559" priority="512" stopIfTrue="1" operator="between">
      <formula>49</formula>
      <formula>25</formula>
    </cfRule>
    <cfRule type="cellIs" dxfId="558" priority="513" stopIfTrue="1" operator="lessThan">
      <formula>25</formula>
    </cfRule>
  </conditionalFormatting>
  <conditionalFormatting sqref="R849:R851 R853:R854">
    <cfRule type="cellIs" dxfId="557" priority="508" stopIfTrue="1" operator="greaterThan">
      <formula>49</formula>
    </cfRule>
    <cfRule type="cellIs" dxfId="556" priority="509" stopIfTrue="1" operator="between">
      <formula>49</formula>
      <formula>25</formula>
    </cfRule>
    <cfRule type="cellIs" dxfId="555" priority="510" stopIfTrue="1" operator="lessThan">
      <formula>25</formula>
    </cfRule>
  </conditionalFormatting>
  <conditionalFormatting sqref="R849:R851 R853:R854">
    <cfRule type="cellIs" dxfId="554" priority="505" stopIfTrue="1" operator="greaterThan">
      <formula>49</formula>
    </cfRule>
    <cfRule type="cellIs" dxfId="553" priority="506" stopIfTrue="1" operator="between">
      <formula>49</formula>
      <formula>25</formula>
    </cfRule>
    <cfRule type="cellIs" dxfId="552" priority="507" stopIfTrue="1" operator="lessThan">
      <formula>25</formula>
    </cfRule>
  </conditionalFormatting>
  <conditionalFormatting sqref="F849:P849 F853:P853 R849:R851 R853:R854">
    <cfRule type="cellIs" dxfId="551" priority="502" stopIfTrue="1" operator="greaterThan">
      <formula>49</formula>
    </cfRule>
    <cfRule type="cellIs" dxfId="550" priority="503" stopIfTrue="1" operator="between">
      <formula>49</formula>
      <formula>25</formula>
    </cfRule>
    <cfRule type="cellIs" dxfId="549" priority="504" stopIfTrue="1" operator="lessThan">
      <formula>25</formula>
    </cfRule>
  </conditionalFormatting>
  <conditionalFormatting sqref="R893:R895 R897:R898">
    <cfRule type="cellIs" dxfId="548" priority="499" stopIfTrue="1" operator="greaterThan">
      <formula>49</formula>
    </cfRule>
    <cfRule type="cellIs" dxfId="547" priority="500" stopIfTrue="1" operator="between">
      <formula>49</formula>
      <formula>25</formula>
    </cfRule>
    <cfRule type="cellIs" dxfId="546" priority="501" stopIfTrue="1" operator="lessThan">
      <formula>25</formula>
    </cfRule>
  </conditionalFormatting>
  <conditionalFormatting sqref="R893:R895 R897:R898">
    <cfRule type="cellIs" dxfId="545" priority="496" stopIfTrue="1" operator="greaterThan">
      <formula>49</formula>
    </cfRule>
    <cfRule type="cellIs" dxfId="544" priority="497" stopIfTrue="1" operator="between">
      <formula>49</formula>
      <formula>25</formula>
    </cfRule>
    <cfRule type="cellIs" dxfId="543" priority="498" stopIfTrue="1" operator="lessThan">
      <formula>25</formula>
    </cfRule>
  </conditionalFormatting>
  <conditionalFormatting sqref="R893:R895 R897:R898">
    <cfRule type="cellIs" dxfId="542" priority="493" stopIfTrue="1" operator="greaterThan">
      <formula>49</formula>
    </cfRule>
    <cfRule type="cellIs" dxfId="541" priority="494" stopIfTrue="1" operator="between">
      <formula>49</formula>
      <formula>25</formula>
    </cfRule>
    <cfRule type="cellIs" dxfId="540" priority="495" stopIfTrue="1" operator="lessThan">
      <formula>25</formula>
    </cfRule>
  </conditionalFormatting>
  <conditionalFormatting sqref="R893:R895 R897:R898">
    <cfRule type="cellIs" dxfId="539" priority="490" stopIfTrue="1" operator="greaterThan">
      <formula>49</formula>
    </cfRule>
    <cfRule type="cellIs" dxfId="538" priority="491" stopIfTrue="1" operator="between">
      <formula>49</formula>
      <formula>25</formula>
    </cfRule>
    <cfRule type="cellIs" dxfId="537" priority="492" stopIfTrue="1" operator="lessThan">
      <formula>25</formula>
    </cfRule>
  </conditionalFormatting>
  <conditionalFormatting sqref="R893:R895 R897:R898">
    <cfRule type="cellIs" dxfId="536" priority="487" stopIfTrue="1" operator="greaterThan">
      <formula>49</formula>
    </cfRule>
    <cfRule type="cellIs" dxfId="535" priority="488" stopIfTrue="1" operator="between">
      <formula>49</formula>
      <formula>25</formula>
    </cfRule>
    <cfRule type="cellIs" dxfId="534" priority="489" stopIfTrue="1" operator="lessThan">
      <formula>25</formula>
    </cfRule>
  </conditionalFormatting>
  <conditionalFormatting sqref="R893:R895 R897:R898">
    <cfRule type="cellIs" dxfId="533" priority="484" stopIfTrue="1" operator="greaterThan">
      <formula>49</formula>
    </cfRule>
    <cfRule type="cellIs" dxfId="532" priority="485" stopIfTrue="1" operator="between">
      <formula>49</formula>
      <formula>25</formula>
    </cfRule>
    <cfRule type="cellIs" dxfId="531" priority="486" stopIfTrue="1" operator="lessThan">
      <formula>25</formula>
    </cfRule>
  </conditionalFormatting>
  <conditionalFormatting sqref="R893:R895 R897:R898">
    <cfRule type="cellIs" dxfId="530" priority="481" stopIfTrue="1" operator="greaterThan">
      <formula>49</formula>
    </cfRule>
    <cfRule type="cellIs" dxfId="529" priority="482" stopIfTrue="1" operator="between">
      <formula>49</formula>
      <formula>25</formula>
    </cfRule>
    <cfRule type="cellIs" dxfId="528" priority="483" stopIfTrue="1" operator="lessThan">
      <formula>25</formula>
    </cfRule>
  </conditionalFormatting>
  <conditionalFormatting sqref="R893:R895 R897:R898">
    <cfRule type="cellIs" dxfId="527" priority="478" stopIfTrue="1" operator="greaterThan">
      <formula>49</formula>
    </cfRule>
    <cfRule type="cellIs" dxfId="526" priority="479" stopIfTrue="1" operator="between">
      <formula>49</formula>
      <formula>25</formula>
    </cfRule>
    <cfRule type="cellIs" dxfId="525" priority="480" stopIfTrue="1" operator="lessThan">
      <formula>25</formula>
    </cfRule>
  </conditionalFormatting>
  <conditionalFormatting sqref="R893:R895 R897:R898">
    <cfRule type="cellIs" dxfId="524" priority="475" stopIfTrue="1" operator="greaterThan">
      <formula>49</formula>
    </cfRule>
    <cfRule type="cellIs" dxfId="523" priority="476" stopIfTrue="1" operator="between">
      <formula>49</formula>
      <formula>25</formula>
    </cfRule>
    <cfRule type="cellIs" dxfId="522" priority="477" stopIfTrue="1" operator="lessThan">
      <formula>25</formula>
    </cfRule>
  </conditionalFormatting>
  <conditionalFormatting sqref="R893:R895 R897:R898">
    <cfRule type="cellIs" dxfId="521" priority="472" stopIfTrue="1" operator="greaterThan">
      <formula>49</formula>
    </cfRule>
    <cfRule type="cellIs" dxfId="520" priority="473" stopIfTrue="1" operator="between">
      <formula>49</formula>
      <formula>25</formula>
    </cfRule>
    <cfRule type="cellIs" dxfId="519" priority="474" stopIfTrue="1" operator="lessThan">
      <formula>25</formula>
    </cfRule>
  </conditionalFormatting>
  <conditionalFormatting sqref="R893:R895 R897:R898">
    <cfRule type="cellIs" dxfId="518" priority="469" stopIfTrue="1" operator="greaterThan">
      <formula>49</formula>
    </cfRule>
    <cfRule type="cellIs" dxfId="517" priority="470" stopIfTrue="1" operator="between">
      <formula>49</formula>
      <formula>25</formula>
    </cfRule>
    <cfRule type="cellIs" dxfId="516" priority="471" stopIfTrue="1" operator="lessThan">
      <formula>25</formula>
    </cfRule>
  </conditionalFormatting>
  <conditionalFormatting sqref="R893:R895 R897:R898">
    <cfRule type="cellIs" dxfId="515" priority="466" stopIfTrue="1" operator="greaterThan">
      <formula>49</formula>
    </cfRule>
    <cfRule type="cellIs" dxfId="514" priority="467" stopIfTrue="1" operator="between">
      <formula>49</formula>
      <formula>25</formula>
    </cfRule>
    <cfRule type="cellIs" dxfId="513" priority="468" stopIfTrue="1" operator="lessThan">
      <formula>25</formula>
    </cfRule>
  </conditionalFormatting>
  <conditionalFormatting sqref="R893:R895 R897:R898">
    <cfRule type="cellIs" dxfId="512" priority="463" stopIfTrue="1" operator="greaterThan">
      <formula>49</formula>
    </cfRule>
    <cfRule type="cellIs" dxfId="511" priority="464" stopIfTrue="1" operator="between">
      <formula>49</formula>
      <formula>25</formula>
    </cfRule>
    <cfRule type="cellIs" dxfId="510" priority="465" stopIfTrue="1" operator="lessThan">
      <formula>25</formula>
    </cfRule>
  </conditionalFormatting>
  <conditionalFormatting sqref="R893:R895 R897:R898">
    <cfRule type="cellIs" dxfId="509" priority="460" stopIfTrue="1" operator="greaterThan">
      <formula>49</formula>
    </cfRule>
    <cfRule type="cellIs" dxfId="508" priority="461" stopIfTrue="1" operator="between">
      <formula>49</formula>
      <formula>25</formula>
    </cfRule>
    <cfRule type="cellIs" dxfId="507" priority="462" stopIfTrue="1" operator="lessThan">
      <formula>25</formula>
    </cfRule>
  </conditionalFormatting>
  <conditionalFormatting sqref="R893:R895 R897:R898">
    <cfRule type="cellIs" dxfId="506" priority="457" stopIfTrue="1" operator="greaterThan">
      <formula>49</formula>
    </cfRule>
    <cfRule type="cellIs" dxfId="505" priority="458" stopIfTrue="1" operator="between">
      <formula>49</formula>
      <formula>25</formula>
    </cfRule>
    <cfRule type="cellIs" dxfId="504" priority="459" stopIfTrue="1" operator="lessThan">
      <formula>25</formula>
    </cfRule>
  </conditionalFormatting>
  <conditionalFormatting sqref="R893:R895 R897:R898">
    <cfRule type="cellIs" dxfId="503" priority="454" stopIfTrue="1" operator="greaterThan">
      <formula>49</formula>
    </cfRule>
    <cfRule type="cellIs" dxfId="502" priority="455" stopIfTrue="1" operator="between">
      <formula>49</formula>
      <formula>25</formula>
    </cfRule>
    <cfRule type="cellIs" dxfId="501" priority="456" stopIfTrue="1" operator="lessThan">
      <formula>25</formula>
    </cfRule>
  </conditionalFormatting>
  <conditionalFormatting sqref="R893:R895 R897:R898">
    <cfRule type="cellIs" dxfId="500" priority="451" stopIfTrue="1" operator="greaterThan">
      <formula>49</formula>
    </cfRule>
    <cfRule type="cellIs" dxfId="499" priority="452" stopIfTrue="1" operator="between">
      <formula>49</formula>
      <formula>25</formula>
    </cfRule>
    <cfRule type="cellIs" dxfId="498" priority="453" stopIfTrue="1" operator="lessThan">
      <formula>25</formula>
    </cfRule>
  </conditionalFormatting>
  <conditionalFormatting sqref="R893:R895 R897:R898">
    <cfRule type="cellIs" dxfId="497" priority="448" stopIfTrue="1" operator="greaterThan">
      <formula>49</formula>
    </cfRule>
    <cfRule type="cellIs" dxfId="496" priority="449" stopIfTrue="1" operator="between">
      <formula>49</formula>
      <formula>25</formula>
    </cfRule>
    <cfRule type="cellIs" dxfId="495" priority="450" stopIfTrue="1" operator="lessThan">
      <formula>25</formula>
    </cfRule>
  </conditionalFormatting>
  <conditionalFormatting sqref="R893:R895 R897:R898">
    <cfRule type="cellIs" dxfId="494" priority="445" stopIfTrue="1" operator="greaterThan">
      <formula>49</formula>
    </cfRule>
    <cfRule type="cellIs" dxfId="493" priority="446" stopIfTrue="1" operator="between">
      <formula>49</formula>
      <formula>25</formula>
    </cfRule>
    <cfRule type="cellIs" dxfId="492" priority="447" stopIfTrue="1" operator="lessThan">
      <formula>25</formula>
    </cfRule>
  </conditionalFormatting>
  <conditionalFormatting sqref="E893:P893 E897:P897 R893:R895 R897:R898">
    <cfRule type="cellIs" dxfId="491" priority="442" stopIfTrue="1" operator="greaterThan">
      <formula>49</formula>
    </cfRule>
    <cfRule type="cellIs" dxfId="490" priority="443" stopIfTrue="1" operator="between">
      <formula>49</formula>
      <formula>25</formula>
    </cfRule>
    <cfRule type="cellIs" dxfId="489" priority="444" stopIfTrue="1" operator="lessThan">
      <formula>25</formula>
    </cfRule>
  </conditionalFormatting>
  <conditionalFormatting sqref="R937:R939 R941:R942">
    <cfRule type="cellIs" dxfId="488" priority="439" stopIfTrue="1" operator="greaterThan">
      <formula>49</formula>
    </cfRule>
    <cfRule type="cellIs" dxfId="487" priority="440" stopIfTrue="1" operator="between">
      <formula>49</formula>
      <formula>25</formula>
    </cfRule>
    <cfRule type="cellIs" dxfId="486" priority="441" stopIfTrue="1" operator="lessThan">
      <formula>25</formula>
    </cfRule>
  </conditionalFormatting>
  <conditionalFormatting sqref="R937:R939 R941:R942">
    <cfRule type="cellIs" dxfId="485" priority="436" stopIfTrue="1" operator="greaterThan">
      <formula>49</formula>
    </cfRule>
    <cfRule type="cellIs" dxfId="484" priority="437" stopIfTrue="1" operator="between">
      <formula>49</formula>
      <formula>25</formula>
    </cfRule>
    <cfRule type="cellIs" dxfId="483" priority="438" stopIfTrue="1" operator="lessThan">
      <formula>25</formula>
    </cfRule>
  </conditionalFormatting>
  <conditionalFormatting sqref="R937:R939 R941:R942">
    <cfRule type="cellIs" dxfId="482" priority="433" stopIfTrue="1" operator="greaterThan">
      <formula>49</formula>
    </cfRule>
    <cfRule type="cellIs" dxfId="481" priority="434" stopIfTrue="1" operator="between">
      <formula>49</formula>
      <formula>25</formula>
    </cfRule>
    <cfRule type="cellIs" dxfId="480" priority="435" stopIfTrue="1" operator="lessThan">
      <formula>25</formula>
    </cfRule>
  </conditionalFormatting>
  <conditionalFormatting sqref="R937:R939 R941:R942">
    <cfRule type="cellIs" dxfId="479" priority="430" stopIfTrue="1" operator="greaterThan">
      <formula>49</formula>
    </cfRule>
    <cfRule type="cellIs" dxfId="478" priority="431" stopIfTrue="1" operator="between">
      <formula>49</formula>
      <formula>25</formula>
    </cfRule>
    <cfRule type="cellIs" dxfId="477" priority="432" stopIfTrue="1" operator="lessThan">
      <formula>25</formula>
    </cfRule>
  </conditionalFormatting>
  <conditionalFormatting sqref="R937:R939 R941:R942">
    <cfRule type="cellIs" dxfId="476" priority="427" stopIfTrue="1" operator="greaterThan">
      <formula>49</formula>
    </cfRule>
    <cfRule type="cellIs" dxfId="475" priority="428" stopIfTrue="1" operator="between">
      <formula>49</formula>
      <formula>25</formula>
    </cfRule>
    <cfRule type="cellIs" dxfId="474" priority="429" stopIfTrue="1" operator="lessThan">
      <formula>25</formula>
    </cfRule>
  </conditionalFormatting>
  <conditionalFormatting sqref="R937:R939 R941:R942">
    <cfRule type="cellIs" dxfId="473" priority="424" stopIfTrue="1" operator="greaterThan">
      <formula>49</formula>
    </cfRule>
    <cfRule type="cellIs" dxfId="472" priority="425" stopIfTrue="1" operator="between">
      <formula>49</formula>
      <formula>25</formula>
    </cfRule>
    <cfRule type="cellIs" dxfId="471" priority="426" stopIfTrue="1" operator="lessThan">
      <formula>25</formula>
    </cfRule>
  </conditionalFormatting>
  <conditionalFormatting sqref="R937:R939 R941:R942">
    <cfRule type="cellIs" dxfId="470" priority="421" stopIfTrue="1" operator="greaterThan">
      <formula>49</formula>
    </cfRule>
    <cfRule type="cellIs" dxfId="469" priority="422" stopIfTrue="1" operator="between">
      <formula>49</formula>
      <formula>25</formula>
    </cfRule>
    <cfRule type="cellIs" dxfId="468" priority="423" stopIfTrue="1" operator="lessThan">
      <formula>25</formula>
    </cfRule>
  </conditionalFormatting>
  <conditionalFormatting sqref="R937:R939 R941:R942">
    <cfRule type="cellIs" dxfId="467" priority="418" stopIfTrue="1" operator="greaterThan">
      <formula>49</formula>
    </cfRule>
    <cfRule type="cellIs" dxfId="466" priority="419" stopIfTrue="1" operator="between">
      <formula>49</formula>
      <formula>25</formula>
    </cfRule>
    <cfRule type="cellIs" dxfId="465" priority="420" stopIfTrue="1" operator="lessThan">
      <formula>25</formula>
    </cfRule>
  </conditionalFormatting>
  <conditionalFormatting sqref="R937:R939 R941:R942">
    <cfRule type="cellIs" dxfId="464" priority="415" stopIfTrue="1" operator="greaterThan">
      <formula>49</formula>
    </cfRule>
    <cfRule type="cellIs" dxfId="463" priority="416" stopIfTrue="1" operator="between">
      <formula>49</formula>
      <formula>25</formula>
    </cfRule>
    <cfRule type="cellIs" dxfId="462" priority="417" stopIfTrue="1" operator="lessThan">
      <formula>25</formula>
    </cfRule>
  </conditionalFormatting>
  <conditionalFormatting sqref="R937:R939 R941:R942">
    <cfRule type="cellIs" dxfId="461" priority="412" stopIfTrue="1" operator="greaterThan">
      <formula>49</formula>
    </cfRule>
    <cfRule type="cellIs" dxfId="460" priority="413" stopIfTrue="1" operator="between">
      <formula>49</formula>
      <formula>25</formula>
    </cfRule>
    <cfRule type="cellIs" dxfId="459" priority="414" stopIfTrue="1" operator="lessThan">
      <formula>25</formula>
    </cfRule>
  </conditionalFormatting>
  <conditionalFormatting sqref="R937:R939 R941:R942">
    <cfRule type="cellIs" dxfId="458" priority="409" stopIfTrue="1" operator="greaterThan">
      <formula>49</formula>
    </cfRule>
    <cfRule type="cellIs" dxfId="457" priority="410" stopIfTrue="1" operator="between">
      <formula>49</formula>
      <formula>25</formula>
    </cfRule>
    <cfRule type="cellIs" dxfId="456" priority="411" stopIfTrue="1" operator="lessThan">
      <formula>25</formula>
    </cfRule>
  </conditionalFormatting>
  <conditionalFormatting sqref="R937:R939 R941:R942">
    <cfRule type="cellIs" dxfId="455" priority="406" stopIfTrue="1" operator="greaterThan">
      <formula>49</formula>
    </cfRule>
    <cfRule type="cellIs" dxfId="454" priority="407" stopIfTrue="1" operator="between">
      <formula>49</formula>
      <formula>25</formula>
    </cfRule>
    <cfRule type="cellIs" dxfId="453" priority="408" stopIfTrue="1" operator="lessThan">
      <formula>25</formula>
    </cfRule>
  </conditionalFormatting>
  <conditionalFormatting sqref="R937:R939 R941:R942">
    <cfRule type="cellIs" dxfId="452" priority="403" stopIfTrue="1" operator="greaterThan">
      <formula>49</formula>
    </cfRule>
    <cfRule type="cellIs" dxfId="451" priority="404" stopIfTrue="1" operator="between">
      <formula>49</formula>
      <formula>25</formula>
    </cfRule>
    <cfRule type="cellIs" dxfId="450" priority="405" stopIfTrue="1" operator="lessThan">
      <formula>25</formula>
    </cfRule>
  </conditionalFormatting>
  <conditionalFormatting sqref="R937:R939 R941:R942">
    <cfRule type="cellIs" dxfId="449" priority="400" stopIfTrue="1" operator="greaterThan">
      <formula>49</formula>
    </cfRule>
    <cfRule type="cellIs" dxfId="448" priority="401" stopIfTrue="1" operator="between">
      <formula>49</formula>
      <formula>25</formula>
    </cfRule>
    <cfRule type="cellIs" dxfId="447" priority="402" stopIfTrue="1" operator="lessThan">
      <formula>25</formula>
    </cfRule>
  </conditionalFormatting>
  <conditionalFormatting sqref="R937:R939 R941:R942">
    <cfRule type="cellIs" dxfId="446" priority="397" stopIfTrue="1" operator="greaterThan">
      <formula>49</formula>
    </cfRule>
    <cfRule type="cellIs" dxfId="445" priority="398" stopIfTrue="1" operator="between">
      <formula>49</formula>
      <formula>25</formula>
    </cfRule>
    <cfRule type="cellIs" dxfId="444" priority="399" stopIfTrue="1" operator="lessThan">
      <formula>25</formula>
    </cfRule>
  </conditionalFormatting>
  <conditionalFormatting sqref="R937:R939 R941:R942">
    <cfRule type="cellIs" dxfId="443" priority="394" stopIfTrue="1" operator="greaterThan">
      <formula>49</formula>
    </cfRule>
    <cfRule type="cellIs" dxfId="442" priority="395" stopIfTrue="1" operator="between">
      <formula>49</formula>
      <formula>25</formula>
    </cfRule>
    <cfRule type="cellIs" dxfId="441" priority="396" stopIfTrue="1" operator="lessThan">
      <formula>25</formula>
    </cfRule>
  </conditionalFormatting>
  <conditionalFormatting sqref="R937:R939 R941:R942">
    <cfRule type="cellIs" dxfId="440" priority="391" stopIfTrue="1" operator="greaterThan">
      <formula>49</formula>
    </cfRule>
    <cfRule type="cellIs" dxfId="439" priority="392" stopIfTrue="1" operator="between">
      <formula>49</formula>
      <formula>25</formula>
    </cfRule>
    <cfRule type="cellIs" dxfId="438" priority="393" stopIfTrue="1" operator="lessThan">
      <formula>25</formula>
    </cfRule>
  </conditionalFormatting>
  <conditionalFormatting sqref="R937:R939 R941:R942">
    <cfRule type="cellIs" dxfId="437" priority="388" stopIfTrue="1" operator="greaterThan">
      <formula>49</formula>
    </cfRule>
    <cfRule type="cellIs" dxfId="436" priority="389" stopIfTrue="1" operator="between">
      <formula>49</formula>
      <formula>25</formula>
    </cfRule>
    <cfRule type="cellIs" dxfId="435" priority="390" stopIfTrue="1" operator="lessThan">
      <formula>25</formula>
    </cfRule>
  </conditionalFormatting>
  <conditionalFormatting sqref="R937:R939 R941:R942">
    <cfRule type="cellIs" dxfId="434" priority="385" stopIfTrue="1" operator="greaterThan">
      <formula>49</formula>
    </cfRule>
    <cfRule type="cellIs" dxfId="433" priority="386" stopIfTrue="1" operator="between">
      <formula>49</formula>
      <formula>25</formula>
    </cfRule>
    <cfRule type="cellIs" dxfId="432" priority="387" stopIfTrue="1" operator="lessThan">
      <formula>25</formula>
    </cfRule>
  </conditionalFormatting>
  <conditionalFormatting sqref="R937:R939 R941:R942">
    <cfRule type="cellIs" dxfId="431" priority="382" stopIfTrue="1" operator="greaterThan">
      <formula>49</formula>
    </cfRule>
    <cfRule type="cellIs" dxfId="430" priority="383" stopIfTrue="1" operator="between">
      <formula>49</formula>
      <formula>25</formula>
    </cfRule>
    <cfRule type="cellIs" dxfId="429" priority="384" stopIfTrue="1" operator="lessThan">
      <formula>25</formula>
    </cfRule>
  </conditionalFormatting>
  <conditionalFormatting sqref="F937:P937 F941:P941 R937:R939 R941:R942">
    <cfRule type="cellIs" dxfId="428" priority="379" stopIfTrue="1" operator="greaterThan">
      <formula>49</formula>
    </cfRule>
    <cfRule type="cellIs" dxfId="427" priority="380" stopIfTrue="1" operator="between">
      <formula>49</formula>
      <formula>25</formula>
    </cfRule>
    <cfRule type="cellIs" dxfId="426" priority="381" stopIfTrue="1" operator="lessThan">
      <formula>25</formula>
    </cfRule>
  </conditionalFormatting>
  <conditionalFormatting sqref="R981:R983 R985:R986">
    <cfRule type="cellIs" dxfId="425" priority="376" stopIfTrue="1" operator="greaterThan">
      <formula>49</formula>
    </cfRule>
    <cfRule type="cellIs" dxfId="424" priority="377" stopIfTrue="1" operator="between">
      <formula>49</formula>
      <formula>25</formula>
    </cfRule>
    <cfRule type="cellIs" dxfId="423" priority="378" stopIfTrue="1" operator="lessThan">
      <formula>25</formula>
    </cfRule>
  </conditionalFormatting>
  <conditionalFormatting sqref="R981:R983 R985:R986">
    <cfRule type="cellIs" dxfId="422" priority="373" stopIfTrue="1" operator="greaterThan">
      <formula>49</formula>
    </cfRule>
    <cfRule type="cellIs" dxfId="421" priority="374" stopIfTrue="1" operator="between">
      <formula>49</formula>
      <formula>25</formula>
    </cfRule>
    <cfRule type="cellIs" dxfId="420" priority="375" stopIfTrue="1" operator="lessThan">
      <formula>25</formula>
    </cfRule>
  </conditionalFormatting>
  <conditionalFormatting sqref="R981:R983 R985:R986">
    <cfRule type="cellIs" dxfId="419" priority="370" stopIfTrue="1" operator="greaterThan">
      <formula>49</formula>
    </cfRule>
    <cfRule type="cellIs" dxfId="418" priority="371" stopIfTrue="1" operator="between">
      <formula>49</formula>
      <formula>25</formula>
    </cfRule>
    <cfRule type="cellIs" dxfId="417" priority="372" stopIfTrue="1" operator="lessThan">
      <formula>25</formula>
    </cfRule>
  </conditionalFormatting>
  <conditionalFormatting sqref="R981:R983 R985:R986">
    <cfRule type="cellIs" dxfId="416" priority="367" stopIfTrue="1" operator="greaterThan">
      <formula>49</formula>
    </cfRule>
    <cfRule type="cellIs" dxfId="415" priority="368" stopIfTrue="1" operator="between">
      <formula>49</formula>
      <formula>25</formula>
    </cfRule>
    <cfRule type="cellIs" dxfId="414" priority="369" stopIfTrue="1" operator="lessThan">
      <formula>25</formula>
    </cfRule>
  </conditionalFormatting>
  <conditionalFormatting sqref="R981:R983 R985:R986">
    <cfRule type="cellIs" dxfId="413" priority="364" stopIfTrue="1" operator="greaterThan">
      <formula>49</formula>
    </cfRule>
    <cfRule type="cellIs" dxfId="412" priority="365" stopIfTrue="1" operator="between">
      <formula>49</formula>
      <formula>25</formula>
    </cfRule>
    <cfRule type="cellIs" dxfId="411" priority="366" stopIfTrue="1" operator="lessThan">
      <formula>25</formula>
    </cfRule>
  </conditionalFormatting>
  <conditionalFormatting sqref="R981:R983 R985:R986">
    <cfRule type="cellIs" dxfId="410" priority="361" stopIfTrue="1" operator="greaterThan">
      <formula>49</formula>
    </cfRule>
    <cfRule type="cellIs" dxfId="409" priority="362" stopIfTrue="1" operator="between">
      <formula>49</formula>
      <formula>25</formula>
    </cfRule>
    <cfRule type="cellIs" dxfId="408" priority="363" stopIfTrue="1" operator="lessThan">
      <formula>25</formula>
    </cfRule>
  </conditionalFormatting>
  <conditionalFormatting sqref="R981:R983 R985:R986">
    <cfRule type="cellIs" dxfId="407" priority="358" stopIfTrue="1" operator="greaterThan">
      <formula>49</formula>
    </cfRule>
    <cfRule type="cellIs" dxfId="406" priority="359" stopIfTrue="1" operator="between">
      <formula>49</formula>
      <formula>25</formula>
    </cfRule>
    <cfRule type="cellIs" dxfId="405" priority="360" stopIfTrue="1" operator="lessThan">
      <formula>25</formula>
    </cfRule>
  </conditionalFormatting>
  <conditionalFormatting sqref="R981:R983 R985:R986">
    <cfRule type="cellIs" dxfId="404" priority="355" stopIfTrue="1" operator="greaterThan">
      <formula>49</formula>
    </cfRule>
    <cfRule type="cellIs" dxfId="403" priority="356" stopIfTrue="1" operator="between">
      <formula>49</formula>
      <formula>25</formula>
    </cfRule>
    <cfRule type="cellIs" dxfId="402" priority="357" stopIfTrue="1" operator="lessThan">
      <formula>25</formula>
    </cfRule>
  </conditionalFormatting>
  <conditionalFormatting sqref="R981:R983 R985:R986">
    <cfRule type="cellIs" dxfId="401" priority="352" stopIfTrue="1" operator="greaterThan">
      <formula>49</formula>
    </cfRule>
    <cfRule type="cellIs" dxfId="400" priority="353" stopIfTrue="1" operator="between">
      <formula>49</formula>
      <formula>25</formula>
    </cfRule>
    <cfRule type="cellIs" dxfId="399" priority="354" stopIfTrue="1" operator="lessThan">
      <formula>25</formula>
    </cfRule>
  </conditionalFormatting>
  <conditionalFormatting sqref="R981:R983 R985:R986">
    <cfRule type="cellIs" dxfId="398" priority="349" stopIfTrue="1" operator="greaterThan">
      <formula>49</formula>
    </cfRule>
    <cfRule type="cellIs" dxfId="397" priority="350" stopIfTrue="1" operator="between">
      <formula>49</formula>
      <formula>25</formula>
    </cfRule>
    <cfRule type="cellIs" dxfId="396" priority="351" stopIfTrue="1" operator="lessThan">
      <formula>25</formula>
    </cfRule>
  </conditionalFormatting>
  <conditionalFormatting sqref="R981:R983 R985:R986">
    <cfRule type="cellIs" dxfId="395" priority="346" stopIfTrue="1" operator="greaterThan">
      <formula>49</formula>
    </cfRule>
    <cfRule type="cellIs" dxfId="394" priority="347" stopIfTrue="1" operator="between">
      <formula>49</formula>
      <formula>25</formula>
    </cfRule>
    <cfRule type="cellIs" dxfId="393" priority="348" stopIfTrue="1" operator="lessThan">
      <formula>25</formula>
    </cfRule>
  </conditionalFormatting>
  <conditionalFormatting sqref="R981:R983 R985:R986">
    <cfRule type="cellIs" dxfId="392" priority="343" stopIfTrue="1" operator="greaterThan">
      <formula>49</formula>
    </cfRule>
    <cfRule type="cellIs" dxfId="391" priority="344" stopIfTrue="1" operator="between">
      <formula>49</formula>
      <formula>25</formula>
    </cfRule>
    <cfRule type="cellIs" dxfId="390" priority="345" stopIfTrue="1" operator="lessThan">
      <formula>25</formula>
    </cfRule>
  </conditionalFormatting>
  <conditionalFormatting sqref="R981:R983 R985:R986">
    <cfRule type="cellIs" dxfId="389" priority="340" stopIfTrue="1" operator="greaterThan">
      <formula>49</formula>
    </cfRule>
    <cfRule type="cellIs" dxfId="388" priority="341" stopIfTrue="1" operator="between">
      <formula>49</formula>
      <formula>25</formula>
    </cfRule>
    <cfRule type="cellIs" dxfId="387" priority="342" stopIfTrue="1" operator="lessThan">
      <formula>25</formula>
    </cfRule>
  </conditionalFormatting>
  <conditionalFormatting sqref="R981:R983 R985:R986">
    <cfRule type="cellIs" dxfId="386" priority="337" stopIfTrue="1" operator="greaterThan">
      <formula>49</formula>
    </cfRule>
    <cfRule type="cellIs" dxfId="385" priority="338" stopIfTrue="1" operator="between">
      <formula>49</formula>
      <formula>25</formula>
    </cfRule>
    <cfRule type="cellIs" dxfId="384" priority="339" stopIfTrue="1" operator="lessThan">
      <formula>25</formula>
    </cfRule>
  </conditionalFormatting>
  <conditionalFormatting sqref="R981:R983 R985:R986">
    <cfRule type="cellIs" dxfId="383" priority="334" stopIfTrue="1" operator="greaterThan">
      <formula>49</formula>
    </cfRule>
    <cfRule type="cellIs" dxfId="382" priority="335" stopIfTrue="1" operator="between">
      <formula>49</formula>
      <formula>25</formula>
    </cfRule>
    <cfRule type="cellIs" dxfId="381" priority="336" stopIfTrue="1" operator="lessThan">
      <formula>25</formula>
    </cfRule>
  </conditionalFormatting>
  <conditionalFormatting sqref="R981:R983 R985:R986">
    <cfRule type="cellIs" dxfId="380" priority="331" stopIfTrue="1" operator="greaterThan">
      <formula>49</formula>
    </cfRule>
    <cfRule type="cellIs" dxfId="379" priority="332" stopIfTrue="1" operator="between">
      <formula>49</formula>
      <formula>25</formula>
    </cfRule>
    <cfRule type="cellIs" dxfId="378" priority="333" stopIfTrue="1" operator="lessThan">
      <formula>25</formula>
    </cfRule>
  </conditionalFormatting>
  <conditionalFormatting sqref="R981:R983 R985:R986">
    <cfRule type="cellIs" dxfId="377" priority="328" stopIfTrue="1" operator="greaterThan">
      <formula>49</formula>
    </cfRule>
    <cfRule type="cellIs" dxfId="376" priority="329" stopIfTrue="1" operator="between">
      <formula>49</formula>
      <formula>25</formula>
    </cfRule>
    <cfRule type="cellIs" dxfId="375" priority="330" stopIfTrue="1" operator="lessThan">
      <formula>25</formula>
    </cfRule>
  </conditionalFormatting>
  <conditionalFormatting sqref="R981:R983 R985:R986">
    <cfRule type="cellIs" dxfId="374" priority="325" stopIfTrue="1" operator="greaterThan">
      <formula>49</formula>
    </cfRule>
    <cfRule type="cellIs" dxfId="373" priority="326" stopIfTrue="1" operator="between">
      <formula>49</formula>
      <formula>25</formula>
    </cfRule>
    <cfRule type="cellIs" dxfId="372" priority="327" stopIfTrue="1" operator="lessThan">
      <formula>25</formula>
    </cfRule>
  </conditionalFormatting>
  <conditionalFormatting sqref="R981:R983 R985:R986">
    <cfRule type="cellIs" dxfId="371" priority="322" stopIfTrue="1" operator="greaterThan">
      <formula>49</formula>
    </cfRule>
    <cfRule type="cellIs" dxfId="370" priority="323" stopIfTrue="1" operator="between">
      <formula>49</formula>
      <formula>25</formula>
    </cfRule>
    <cfRule type="cellIs" dxfId="369" priority="324" stopIfTrue="1" operator="lessThan">
      <formula>25</formula>
    </cfRule>
  </conditionalFormatting>
  <conditionalFormatting sqref="R981:R983 R985:R986">
    <cfRule type="cellIs" dxfId="368" priority="319" stopIfTrue="1" operator="greaterThan">
      <formula>49</formula>
    </cfRule>
    <cfRule type="cellIs" dxfId="367" priority="320" stopIfTrue="1" operator="between">
      <formula>49</formula>
      <formula>25</formula>
    </cfRule>
    <cfRule type="cellIs" dxfId="366" priority="321" stopIfTrue="1" operator="lessThan">
      <formula>25</formula>
    </cfRule>
  </conditionalFormatting>
  <conditionalFormatting sqref="R981:R983 R985:R986">
    <cfRule type="cellIs" dxfId="365" priority="316" stopIfTrue="1" operator="greaterThan">
      <formula>49</formula>
    </cfRule>
    <cfRule type="cellIs" dxfId="364" priority="317" stopIfTrue="1" operator="between">
      <formula>49</formula>
      <formula>25</formula>
    </cfRule>
    <cfRule type="cellIs" dxfId="363" priority="318" stopIfTrue="1" operator="lessThan">
      <formula>25</formula>
    </cfRule>
  </conditionalFormatting>
  <conditionalFormatting sqref="F981:P981 F985:P985 R981:R983 R985:R986">
    <cfRule type="cellIs" dxfId="362" priority="313" stopIfTrue="1" operator="greaterThan">
      <formula>49</formula>
    </cfRule>
    <cfRule type="cellIs" dxfId="361" priority="314" stopIfTrue="1" operator="between">
      <formula>49</formula>
      <formula>25</formula>
    </cfRule>
    <cfRule type="cellIs" dxfId="360" priority="315" stopIfTrue="1" operator="lessThan">
      <formula>25</formula>
    </cfRule>
  </conditionalFormatting>
  <conditionalFormatting sqref="R1025:R1027 R1029:R1030">
    <cfRule type="cellIs" dxfId="359" priority="310" stopIfTrue="1" operator="greaterThan">
      <formula>49</formula>
    </cfRule>
    <cfRule type="cellIs" dxfId="358" priority="311" stopIfTrue="1" operator="between">
      <formula>49</formula>
      <formula>25</formula>
    </cfRule>
    <cfRule type="cellIs" dxfId="357" priority="312" stopIfTrue="1" operator="lessThan">
      <formula>25</formula>
    </cfRule>
  </conditionalFormatting>
  <conditionalFormatting sqref="R1025:R1027 R1029:R1030">
    <cfRule type="cellIs" dxfId="356" priority="307" stopIfTrue="1" operator="greaterThan">
      <formula>49</formula>
    </cfRule>
    <cfRule type="cellIs" dxfId="355" priority="308" stopIfTrue="1" operator="between">
      <formula>49</formula>
      <formula>25</formula>
    </cfRule>
    <cfRule type="cellIs" dxfId="354" priority="309" stopIfTrue="1" operator="lessThan">
      <formula>25</formula>
    </cfRule>
  </conditionalFormatting>
  <conditionalFormatting sqref="R1025:R1027 R1029:R1030">
    <cfRule type="cellIs" dxfId="353" priority="304" stopIfTrue="1" operator="greaterThan">
      <formula>49</formula>
    </cfRule>
    <cfRule type="cellIs" dxfId="352" priority="305" stopIfTrue="1" operator="between">
      <formula>49</formula>
      <formula>25</formula>
    </cfRule>
    <cfRule type="cellIs" dxfId="351" priority="306" stopIfTrue="1" operator="lessThan">
      <formula>25</formula>
    </cfRule>
  </conditionalFormatting>
  <conditionalFormatting sqref="R1025:R1027 R1029:R1030">
    <cfRule type="cellIs" dxfId="350" priority="301" stopIfTrue="1" operator="greaterThan">
      <formula>49</formula>
    </cfRule>
    <cfRule type="cellIs" dxfId="349" priority="302" stopIfTrue="1" operator="between">
      <formula>49</formula>
      <formula>25</formula>
    </cfRule>
    <cfRule type="cellIs" dxfId="348" priority="303" stopIfTrue="1" operator="lessThan">
      <formula>25</formula>
    </cfRule>
  </conditionalFormatting>
  <conditionalFormatting sqref="R1025:R1027 R1029:R1030">
    <cfRule type="cellIs" dxfId="347" priority="298" stopIfTrue="1" operator="greaterThan">
      <formula>49</formula>
    </cfRule>
    <cfRule type="cellIs" dxfId="346" priority="299" stopIfTrue="1" operator="between">
      <formula>49</formula>
      <formula>25</formula>
    </cfRule>
    <cfRule type="cellIs" dxfId="345" priority="300" stopIfTrue="1" operator="lessThan">
      <formula>25</formula>
    </cfRule>
  </conditionalFormatting>
  <conditionalFormatting sqref="R1025:R1027 R1029:R1030">
    <cfRule type="cellIs" dxfId="344" priority="295" stopIfTrue="1" operator="greaterThan">
      <formula>49</formula>
    </cfRule>
    <cfRule type="cellIs" dxfId="343" priority="296" stopIfTrue="1" operator="between">
      <formula>49</formula>
      <formula>25</formula>
    </cfRule>
    <cfRule type="cellIs" dxfId="342" priority="297" stopIfTrue="1" operator="lessThan">
      <formula>25</formula>
    </cfRule>
  </conditionalFormatting>
  <conditionalFormatting sqref="R1025:R1027 R1029:R1030">
    <cfRule type="cellIs" dxfId="341" priority="292" stopIfTrue="1" operator="greaterThan">
      <formula>49</formula>
    </cfRule>
    <cfRule type="cellIs" dxfId="340" priority="293" stopIfTrue="1" operator="between">
      <formula>49</formula>
      <formula>25</formula>
    </cfRule>
    <cfRule type="cellIs" dxfId="339" priority="294" stopIfTrue="1" operator="lessThan">
      <formula>25</formula>
    </cfRule>
  </conditionalFormatting>
  <conditionalFormatting sqref="R1025:R1027 R1029:R1030">
    <cfRule type="cellIs" dxfId="338" priority="289" stopIfTrue="1" operator="greaterThan">
      <formula>49</formula>
    </cfRule>
    <cfRule type="cellIs" dxfId="337" priority="290" stopIfTrue="1" operator="between">
      <formula>49</formula>
      <formula>25</formula>
    </cfRule>
    <cfRule type="cellIs" dxfId="336" priority="291" stopIfTrue="1" operator="lessThan">
      <formula>25</formula>
    </cfRule>
  </conditionalFormatting>
  <conditionalFormatting sqref="R1025:R1027 R1029:R1030">
    <cfRule type="cellIs" dxfId="335" priority="286" stopIfTrue="1" operator="greaterThan">
      <formula>49</formula>
    </cfRule>
    <cfRule type="cellIs" dxfId="334" priority="287" stopIfTrue="1" operator="between">
      <formula>49</formula>
      <formula>25</formula>
    </cfRule>
    <cfRule type="cellIs" dxfId="333" priority="288" stopIfTrue="1" operator="lessThan">
      <formula>25</formula>
    </cfRule>
  </conditionalFormatting>
  <conditionalFormatting sqref="R1025:R1027 R1029:R1030">
    <cfRule type="cellIs" dxfId="332" priority="283" stopIfTrue="1" operator="greaterThan">
      <formula>49</formula>
    </cfRule>
    <cfRule type="cellIs" dxfId="331" priority="284" stopIfTrue="1" operator="between">
      <formula>49</formula>
      <formula>25</formula>
    </cfRule>
    <cfRule type="cellIs" dxfId="330" priority="285" stopIfTrue="1" operator="lessThan">
      <formula>25</formula>
    </cfRule>
  </conditionalFormatting>
  <conditionalFormatting sqref="R1025:R1027 R1029:R1030">
    <cfRule type="cellIs" dxfId="329" priority="280" stopIfTrue="1" operator="greaterThan">
      <formula>49</formula>
    </cfRule>
    <cfRule type="cellIs" dxfId="328" priority="281" stopIfTrue="1" operator="between">
      <formula>49</formula>
      <formula>25</formula>
    </cfRule>
    <cfRule type="cellIs" dxfId="327" priority="282" stopIfTrue="1" operator="lessThan">
      <formula>25</formula>
    </cfRule>
  </conditionalFormatting>
  <conditionalFormatting sqref="R1025:R1027 R1029:R1030">
    <cfRule type="cellIs" dxfId="326" priority="277" stopIfTrue="1" operator="greaterThan">
      <formula>49</formula>
    </cfRule>
    <cfRule type="cellIs" dxfId="325" priority="278" stopIfTrue="1" operator="between">
      <formula>49</formula>
      <formula>25</formula>
    </cfRule>
    <cfRule type="cellIs" dxfId="324" priority="279" stopIfTrue="1" operator="lessThan">
      <formula>25</formula>
    </cfRule>
  </conditionalFormatting>
  <conditionalFormatting sqref="R1025:R1027 R1029:R1030">
    <cfRule type="cellIs" dxfId="323" priority="274" stopIfTrue="1" operator="greaterThan">
      <formula>49</formula>
    </cfRule>
    <cfRule type="cellIs" dxfId="322" priority="275" stopIfTrue="1" operator="between">
      <formula>49</formula>
      <formula>25</formula>
    </cfRule>
    <cfRule type="cellIs" dxfId="321" priority="276" stopIfTrue="1" operator="lessThan">
      <formula>25</formula>
    </cfRule>
  </conditionalFormatting>
  <conditionalFormatting sqref="R1025:R1027 R1029:R1030">
    <cfRule type="cellIs" dxfId="320" priority="271" stopIfTrue="1" operator="greaterThan">
      <formula>49</formula>
    </cfRule>
    <cfRule type="cellIs" dxfId="319" priority="272" stopIfTrue="1" operator="between">
      <formula>49</formula>
      <formula>25</formula>
    </cfRule>
    <cfRule type="cellIs" dxfId="318" priority="273" stopIfTrue="1" operator="lessThan">
      <formula>25</formula>
    </cfRule>
  </conditionalFormatting>
  <conditionalFormatting sqref="R1025:R1027 R1029:R1030">
    <cfRule type="cellIs" dxfId="317" priority="268" stopIfTrue="1" operator="greaterThan">
      <formula>49</formula>
    </cfRule>
    <cfRule type="cellIs" dxfId="316" priority="269" stopIfTrue="1" operator="between">
      <formula>49</formula>
      <formula>25</formula>
    </cfRule>
    <cfRule type="cellIs" dxfId="315" priority="270" stopIfTrue="1" operator="lessThan">
      <formula>25</formula>
    </cfRule>
  </conditionalFormatting>
  <conditionalFormatting sqref="R1025:R1027 R1029:R1030">
    <cfRule type="cellIs" dxfId="314" priority="265" stopIfTrue="1" operator="greaterThan">
      <formula>49</formula>
    </cfRule>
    <cfRule type="cellIs" dxfId="313" priority="266" stopIfTrue="1" operator="between">
      <formula>49</formula>
      <formula>25</formula>
    </cfRule>
    <cfRule type="cellIs" dxfId="312" priority="267" stopIfTrue="1" operator="lessThan">
      <formula>25</formula>
    </cfRule>
  </conditionalFormatting>
  <conditionalFormatting sqref="R1025:R1027 R1029:R1030">
    <cfRule type="cellIs" dxfId="311" priority="262" stopIfTrue="1" operator="greaterThan">
      <formula>49</formula>
    </cfRule>
    <cfRule type="cellIs" dxfId="310" priority="263" stopIfTrue="1" operator="between">
      <formula>49</formula>
      <formula>25</formula>
    </cfRule>
    <cfRule type="cellIs" dxfId="309" priority="264" stopIfTrue="1" operator="lessThan">
      <formula>25</formula>
    </cfRule>
  </conditionalFormatting>
  <conditionalFormatting sqref="R1025:R1027 R1029:R1030">
    <cfRule type="cellIs" dxfId="308" priority="259" stopIfTrue="1" operator="greaterThan">
      <formula>49</formula>
    </cfRule>
    <cfRule type="cellIs" dxfId="307" priority="260" stopIfTrue="1" operator="between">
      <formula>49</formula>
      <formula>25</formula>
    </cfRule>
    <cfRule type="cellIs" dxfId="306" priority="261" stopIfTrue="1" operator="lessThan">
      <formula>25</formula>
    </cfRule>
  </conditionalFormatting>
  <conditionalFormatting sqref="R1025:R1027 R1029:R1030">
    <cfRule type="cellIs" dxfId="305" priority="256" stopIfTrue="1" operator="greaterThan">
      <formula>49</formula>
    </cfRule>
    <cfRule type="cellIs" dxfId="304" priority="257" stopIfTrue="1" operator="between">
      <formula>49</formula>
      <formula>25</formula>
    </cfRule>
    <cfRule type="cellIs" dxfId="303" priority="258" stopIfTrue="1" operator="lessThan">
      <formula>25</formula>
    </cfRule>
  </conditionalFormatting>
  <conditionalFormatting sqref="R1025:R1027 R1029:R1030">
    <cfRule type="cellIs" dxfId="302" priority="253" stopIfTrue="1" operator="greaterThan">
      <formula>49</formula>
    </cfRule>
    <cfRule type="cellIs" dxfId="301" priority="254" stopIfTrue="1" operator="between">
      <formula>49</formula>
      <formula>25</formula>
    </cfRule>
    <cfRule type="cellIs" dxfId="300" priority="255" stopIfTrue="1" operator="lessThan">
      <formula>25</formula>
    </cfRule>
  </conditionalFormatting>
  <conditionalFormatting sqref="R1025:R1027 R1029:R1030">
    <cfRule type="cellIs" dxfId="299" priority="250" stopIfTrue="1" operator="greaterThan">
      <formula>49</formula>
    </cfRule>
    <cfRule type="cellIs" dxfId="298" priority="251" stopIfTrue="1" operator="between">
      <formula>49</formula>
      <formula>25</formula>
    </cfRule>
    <cfRule type="cellIs" dxfId="297" priority="252" stopIfTrue="1" operator="lessThan">
      <formula>25</formula>
    </cfRule>
  </conditionalFormatting>
  <conditionalFormatting sqref="R1025:R1027 R1029:R1030">
    <cfRule type="cellIs" dxfId="296" priority="247" stopIfTrue="1" operator="greaterThan">
      <formula>49</formula>
    </cfRule>
    <cfRule type="cellIs" dxfId="295" priority="248" stopIfTrue="1" operator="between">
      <formula>49</formula>
      <formula>25</formula>
    </cfRule>
    <cfRule type="cellIs" dxfId="294" priority="249" stopIfTrue="1" operator="lessThan">
      <formula>25</formula>
    </cfRule>
  </conditionalFormatting>
  <conditionalFormatting sqref="F1025:P1025 F1029:P1029 R1025:R1027 R1029:R1030">
    <cfRule type="cellIs" dxfId="293" priority="244" stopIfTrue="1" operator="greaterThan">
      <formula>49</formula>
    </cfRule>
    <cfRule type="cellIs" dxfId="292" priority="245" stopIfTrue="1" operator="between">
      <formula>49</formula>
      <formula>25</formula>
    </cfRule>
    <cfRule type="cellIs" dxfId="291" priority="246" stopIfTrue="1" operator="lessThan">
      <formula>25</formula>
    </cfRule>
  </conditionalFormatting>
  <conditionalFormatting sqref="R1069:R1071 R1073:R1074">
    <cfRule type="cellIs" dxfId="290" priority="241" stopIfTrue="1" operator="greaterThan">
      <formula>49</formula>
    </cfRule>
    <cfRule type="cellIs" dxfId="289" priority="242" stopIfTrue="1" operator="between">
      <formula>49</formula>
      <formula>25</formula>
    </cfRule>
    <cfRule type="cellIs" dxfId="288" priority="243" stopIfTrue="1" operator="lessThan">
      <formula>25</formula>
    </cfRule>
  </conditionalFormatting>
  <conditionalFormatting sqref="R1069:R1071 R1073:R1074">
    <cfRule type="cellIs" dxfId="287" priority="238" stopIfTrue="1" operator="greaterThan">
      <formula>49</formula>
    </cfRule>
    <cfRule type="cellIs" dxfId="286" priority="239" stopIfTrue="1" operator="between">
      <formula>49</formula>
      <formula>25</formula>
    </cfRule>
    <cfRule type="cellIs" dxfId="285" priority="240" stopIfTrue="1" operator="lessThan">
      <formula>25</formula>
    </cfRule>
  </conditionalFormatting>
  <conditionalFormatting sqref="R1069:R1071 R1073:R1074">
    <cfRule type="cellIs" dxfId="284" priority="235" stopIfTrue="1" operator="greaterThan">
      <formula>49</formula>
    </cfRule>
    <cfRule type="cellIs" dxfId="283" priority="236" stopIfTrue="1" operator="between">
      <formula>49</formula>
      <formula>25</formula>
    </cfRule>
    <cfRule type="cellIs" dxfId="282" priority="237" stopIfTrue="1" operator="lessThan">
      <formula>25</formula>
    </cfRule>
  </conditionalFormatting>
  <conditionalFormatting sqref="R1069:R1071 R1073:R1074">
    <cfRule type="cellIs" dxfId="281" priority="232" stopIfTrue="1" operator="greaterThan">
      <formula>49</formula>
    </cfRule>
    <cfRule type="cellIs" dxfId="280" priority="233" stopIfTrue="1" operator="between">
      <formula>49</formula>
      <formula>25</formula>
    </cfRule>
    <cfRule type="cellIs" dxfId="279" priority="234" stopIfTrue="1" operator="lessThan">
      <formula>25</formula>
    </cfRule>
  </conditionalFormatting>
  <conditionalFormatting sqref="R1069:R1071 R1073:R1074">
    <cfRule type="cellIs" dxfId="278" priority="229" stopIfTrue="1" operator="greaterThan">
      <formula>49</formula>
    </cfRule>
    <cfRule type="cellIs" dxfId="277" priority="230" stopIfTrue="1" operator="between">
      <formula>49</formula>
      <formula>25</formula>
    </cfRule>
    <cfRule type="cellIs" dxfId="276" priority="231" stopIfTrue="1" operator="lessThan">
      <formula>25</formula>
    </cfRule>
  </conditionalFormatting>
  <conditionalFormatting sqref="R1069:R1071 R1073:R1074">
    <cfRule type="cellIs" dxfId="275" priority="226" stopIfTrue="1" operator="greaterThan">
      <formula>49</formula>
    </cfRule>
    <cfRule type="cellIs" dxfId="274" priority="227" stopIfTrue="1" operator="between">
      <formula>49</formula>
      <formula>25</formula>
    </cfRule>
    <cfRule type="cellIs" dxfId="273" priority="228" stopIfTrue="1" operator="lessThan">
      <formula>25</formula>
    </cfRule>
  </conditionalFormatting>
  <conditionalFormatting sqref="R1069:R1071 R1073:R1074">
    <cfRule type="cellIs" dxfId="272" priority="223" stopIfTrue="1" operator="greaterThan">
      <formula>49</formula>
    </cfRule>
    <cfRule type="cellIs" dxfId="271" priority="224" stopIfTrue="1" operator="between">
      <formula>49</formula>
      <formula>25</formula>
    </cfRule>
    <cfRule type="cellIs" dxfId="270" priority="225" stopIfTrue="1" operator="lessThan">
      <formula>25</formula>
    </cfRule>
  </conditionalFormatting>
  <conditionalFormatting sqref="R1069:R1071 R1073:R1074">
    <cfRule type="cellIs" dxfId="269" priority="220" stopIfTrue="1" operator="greaterThan">
      <formula>49</formula>
    </cfRule>
    <cfRule type="cellIs" dxfId="268" priority="221" stopIfTrue="1" operator="between">
      <formula>49</formula>
      <formula>25</formula>
    </cfRule>
    <cfRule type="cellIs" dxfId="267" priority="222" stopIfTrue="1" operator="lessThan">
      <formula>25</formula>
    </cfRule>
  </conditionalFormatting>
  <conditionalFormatting sqref="R1069:R1071 R1073:R1074">
    <cfRule type="cellIs" dxfId="266" priority="217" stopIfTrue="1" operator="greaterThan">
      <formula>49</formula>
    </cfRule>
    <cfRule type="cellIs" dxfId="265" priority="218" stopIfTrue="1" operator="between">
      <formula>49</formula>
      <formula>25</formula>
    </cfRule>
    <cfRule type="cellIs" dxfId="264" priority="219" stopIfTrue="1" operator="lessThan">
      <formula>25</formula>
    </cfRule>
  </conditionalFormatting>
  <conditionalFormatting sqref="R1069:R1071 R1073:R1074">
    <cfRule type="cellIs" dxfId="263" priority="214" stopIfTrue="1" operator="greaterThan">
      <formula>49</formula>
    </cfRule>
    <cfRule type="cellIs" dxfId="262" priority="215" stopIfTrue="1" operator="between">
      <formula>49</formula>
      <formula>25</formula>
    </cfRule>
    <cfRule type="cellIs" dxfId="261" priority="216" stopIfTrue="1" operator="lessThan">
      <formula>25</formula>
    </cfRule>
  </conditionalFormatting>
  <conditionalFormatting sqref="R1069:R1071 R1073:R1074">
    <cfRule type="cellIs" dxfId="260" priority="211" stopIfTrue="1" operator="greaterThan">
      <formula>49</formula>
    </cfRule>
    <cfRule type="cellIs" dxfId="259" priority="212" stopIfTrue="1" operator="between">
      <formula>49</formula>
      <formula>25</formula>
    </cfRule>
    <cfRule type="cellIs" dxfId="258" priority="213" stopIfTrue="1" operator="lessThan">
      <formula>25</formula>
    </cfRule>
  </conditionalFormatting>
  <conditionalFormatting sqref="R1069:R1071 R1073:R1074">
    <cfRule type="cellIs" dxfId="257" priority="208" stopIfTrue="1" operator="greaterThan">
      <formula>49</formula>
    </cfRule>
    <cfRule type="cellIs" dxfId="256" priority="209" stopIfTrue="1" operator="between">
      <formula>49</formula>
      <formula>25</formula>
    </cfRule>
    <cfRule type="cellIs" dxfId="255" priority="210" stopIfTrue="1" operator="lessThan">
      <formula>25</formula>
    </cfRule>
  </conditionalFormatting>
  <conditionalFormatting sqref="R1069:R1071 R1073:R1074">
    <cfRule type="cellIs" dxfId="254" priority="205" stopIfTrue="1" operator="greaterThan">
      <formula>49</formula>
    </cfRule>
    <cfRule type="cellIs" dxfId="253" priority="206" stopIfTrue="1" operator="between">
      <formula>49</formula>
      <formula>25</formula>
    </cfRule>
    <cfRule type="cellIs" dxfId="252" priority="207" stopIfTrue="1" operator="lessThan">
      <formula>25</formula>
    </cfRule>
  </conditionalFormatting>
  <conditionalFormatting sqref="R1069:R1071 R1073:R1074">
    <cfRule type="cellIs" dxfId="251" priority="202" stopIfTrue="1" operator="greaterThan">
      <formula>49</formula>
    </cfRule>
    <cfRule type="cellIs" dxfId="250" priority="203" stopIfTrue="1" operator="between">
      <formula>49</formula>
      <formula>25</formula>
    </cfRule>
    <cfRule type="cellIs" dxfId="249" priority="204" stopIfTrue="1" operator="lessThan">
      <formula>25</formula>
    </cfRule>
  </conditionalFormatting>
  <conditionalFormatting sqref="R1069:R1071 R1073:R1074">
    <cfRule type="cellIs" dxfId="248" priority="199" stopIfTrue="1" operator="greaterThan">
      <formula>49</formula>
    </cfRule>
    <cfRule type="cellIs" dxfId="247" priority="200" stopIfTrue="1" operator="between">
      <formula>49</formula>
      <formula>25</formula>
    </cfRule>
    <cfRule type="cellIs" dxfId="246" priority="201" stopIfTrue="1" operator="lessThan">
      <formula>25</formula>
    </cfRule>
  </conditionalFormatting>
  <conditionalFormatting sqref="R1069:R1071 R1073:R1074">
    <cfRule type="cellIs" dxfId="245" priority="196" stopIfTrue="1" operator="greaterThan">
      <formula>49</formula>
    </cfRule>
    <cfRule type="cellIs" dxfId="244" priority="197" stopIfTrue="1" operator="between">
      <formula>49</formula>
      <formula>25</formula>
    </cfRule>
    <cfRule type="cellIs" dxfId="243" priority="198" stopIfTrue="1" operator="lessThan">
      <formula>25</formula>
    </cfRule>
  </conditionalFormatting>
  <conditionalFormatting sqref="R1069:R1071 R1073:R1074">
    <cfRule type="cellIs" dxfId="242" priority="193" stopIfTrue="1" operator="greaterThan">
      <formula>49</formula>
    </cfRule>
    <cfRule type="cellIs" dxfId="241" priority="194" stopIfTrue="1" operator="between">
      <formula>49</formula>
      <formula>25</formula>
    </cfRule>
    <cfRule type="cellIs" dxfId="240" priority="195" stopIfTrue="1" operator="lessThan">
      <formula>25</formula>
    </cfRule>
  </conditionalFormatting>
  <conditionalFormatting sqref="R1069:R1071 R1073:R1074">
    <cfRule type="cellIs" dxfId="239" priority="190" stopIfTrue="1" operator="greaterThan">
      <formula>49</formula>
    </cfRule>
    <cfRule type="cellIs" dxfId="238" priority="191" stopIfTrue="1" operator="between">
      <formula>49</formula>
      <formula>25</formula>
    </cfRule>
    <cfRule type="cellIs" dxfId="237" priority="192" stopIfTrue="1" operator="lessThan">
      <formula>25</formula>
    </cfRule>
  </conditionalFormatting>
  <conditionalFormatting sqref="R1069:R1071 R1073:R1074">
    <cfRule type="cellIs" dxfId="236" priority="187" stopIfTrue="1" operator="greaterThan">
      <formula>49</formula>
    </cfRule>
    <cfRule type="cellIs" dxfId="235" priority="188" stopIfTrue="1" operator="between">
      <formula>49</formula>
      <formula>25</formula>
    </cfRule>
    <cfRule type="cellIs" dxfId="234" priority="189" stopIfTrue="1" operator="lessThan">
      <formula>25</formula>
    </cfRule>
  </conditionalFormatting>
  <conditionalFormatting sqref="R1069:R1071 R1073:R1074">
    <cfRule type="cellIs" dxfId="233" priority="184" stopIfTrue="1" operator="greaterThan">
      <formula>49</formula>
    </cfRule>
    <cfRule type="cellIs" dxfId="232" priority="185" stopIfTrue="1" operator="between">
      <formula>49</formula>
      <formula>25</formula>
    </cfRule>
    <cfRule type="cellIs" dxfId="231" priority="186" stopIfTrue="1" operator="lessThan">
      <formula>25</formula>
    </cfRule>
  </conditionalFormatting>
  <conditionalFormatting sqref="R1069:R1071 R1073:R1074">
    <cfRule type="cellIs" dxfId="230" priority="181" stopIfTrue="1" operator="greaterThan">
      <formula>49</formula>
    </cfRule>
    <cfRule type="cellIs" dxfId="229" priority="182" stopIfTrue="1" operator="between">
      <formula>49</formula>
      <formula>25</formula>
    </cfRule>
    <cfRule type="cellIs" dxfId="228" priority="183" stopIfTrue="1" operator="lessThan">
      <formula>25</formula>
    </cfRule>
  </conditionalFormatting>
  <conditionalFormatting sqref="R1069:R1071 R1073:R1074">
    <cfRule type="cellIs" dxfId="227" priority="178" stopIfTrue="1" operator="greaterThan">
      <formula>49</formula>
    </cfRule>
    <cfRule type="cellIs" dxfId="226" priority="179" stopIfTrue="1" operator="between">
      <formula>49</formula>
      <formula>25</formula>
    </cfRule>
    <cfRule type="cellIs" dxfId="225" priority="180" stopIfTrue="1" operator="lessThan">
      <formula>25</formula>
    </cfRule>
  </conditionalFormatting>
  <conditionalFormatting sqref="R1069:R1071 R1073:R1074">
    <cfRule type="cellIs" dxfId="224" priority="175" stopIfTrue="1" operator="greaterThan">
      <formula>49</formula>
    </cfRule>
    <cfRule type="cellIs" dxfId="223" priority="176" stopIfTrue="1" operator="between">
      <formula>49</formula>
      <formula>25</formula>
    </cfRule>
    <cfRule type="cellIs" dxfId="222" priority="177" stopIfTrue="1" operator="lessThan">
      <formula>25</formula>
    </cfRule>
  </conditionalFormatting>
  <conditionalFormatting sqref="G1069:P1069 G1073:P1073 R1069:R1071 R1073:R1074">
    <cfRule type="cellIs" dxfId="221" priority="172" stopIfTrue="1" operator="greaterThan">
      <formula>49</formula>
    </cfRule>
    <cfRule type="cellIs" dxfId="220" priority="173" stopIfTrue="1" operator="between">
      <formula>49</formula>
      <formula>25</formula>
    </cfRule>
    <cfRule type="cellIs" dxfId="219" priority="174" stopIfTrue="1" operator="lessThan">
      <formula>25</formula>
    </cfRule>
  </conditionalFormatting>
  <conditionalFormatting sqref="E1069">
    <cfRule type="cellIs" dxfId="218" priority="169" stopIfTrue="1" operator="greaterThan">
      <formula>49</formula>
    </cfRule>
    <cfRule type="cellIs" dxfId="217" priority="170" stopIfTrue="1" operator="between">
      <formula>49</formula>
      <formula>25</formula>
    </cfRule>
    <cfRule type="cellIs" dxfId="216" priority="171" stopIfTrue="1" operator="lessThan">
      <formula>25</formula>
    </cfRule>
  </conditionalFormatting>
  <conditionalFormatting sqref="F1069">
    <cfRule type="cellIs" dxfId="215" priority="166" stopIfTrue="1" operator="greaterThan">
      <formula>49</formula>
    </cfRule>
    <cfRule type="cellIs" dxfId="214" priority="167" stopIfTrue="1" operator="between">
      <formula>49</formula>
      <formula>25</formula>
    </cfRule>
    <cfRule type="cellIs" dxfId="213" priority="168" stopIfTrue="1" operator="lessThan">
      <formula>25</formula>
    </cfRule>
  </conditionalFormatting>
  <conditionalFormatting sqref="E1025">
    <cfRule type="cellIs" dxfId="212" priority="163" stopIfTrue="1" operator="greaterThan">
      <formula>49</formula>
    </cfRule>
    <cfRule type="cellIs" dxfId="211" priority="164" stopIfTrue="1" operator="between">
      <formula>49</formula>
      <formula>25</formula>
    </cfRule>
    <cfRule type="cellIs" dxfId="210" priority="165" stopIfTrue="1" operator="lessThan">
      <formula>25</formula>
    </cfRule>
  </conditionalFormatting>
  <conditionalFormatting sqref="E981">
    <cfRule type="cellIs" dxfId="209" priority="160" stopIfTrue="1" operator="greaterThan">
      <formula>49</formula>
    </cfRule>
    <cfRule type="cellIs" dxfId="208" priority="161" stopIfTrue="1" operator="between">
      <formula>49</formula>
      <formula>25</formula>
    </cfRule>
    <cfRule type="cellIs" dxfId="207" priority="162" stopIfTrue="1" operator="lessThan">
      <formula>25</formula>
    </cfRule>
  </conditionalFormatting>
  <conditionalFormatting sqref="E937">
    <cfRule type="cellIs" dxfId="206" priority="157" stopIfTrue="1" operator="greaterThan">
      <formula>49</formula>
    </cfRule>
    <cfRule type="cellIs" dxfId="205" priority="158" stopIfTrue="1" operator="between">
      <formula>49</formula>
      <formula>25</formula>
    </cfRule>
    <cfRule type="cellIs" dxfId="204" priority="159" stopIfTrue="1" operator="lessThan">
      <formula>25</formula>
    </cfRule>
  </conditionalFormatting>
  <conditionalFormatting sqref="E849">
    <cfRule type="cellIs" dxfId="203" priority="154" stopIfTrue="1" operator="greaterThan">
      <formula>49</formula>
    </cfRule>
    <cfRule type="cellIs" dxfId="202" priority="155" stopIfTrue="1" operator="between">
      <formula>49</formula>
      <formula>25</formula>
    </cfRule>
    <cfRule type="cellIs" dxfId="201" priority="156" stopIfTrue="1" operator="lessThan">
      <formula>25</formula>
    </cfRule>
  </conditionalFormatting>
  <conditionalFormatting sqref="E809">
    <cfRule type="cellIs" dxfId="200" priority="151" stopIfTrue="1" operator="greaterThan">
      <formula>49</formula>
    </cfRule>
    <cfRule type="cellIs" dxfId="199" priority="152" stopIfTrue="1" operator="between">
      <formula>49</formula>
      <formula>25</formula>
    </cfRule>
    <cfRule type="cellIs" dxfId="198" priority="153" stopIfTrue="1" operator="lessThan">
      <formula>25</formula>
    </cfRule>
  </conditionalFormatting>
  <conditionalFormatting sqref="E765">
    <cfRule type="cellIs" dxfId="197" priority="148" stopIfTrue="1" operator="greaterThan">
      <formula>49</formula>
    </cfRule>
    <cfRule type="cellIs" dxfId="196" priority="149" stopIfTrue="1" operator="between">
      <formula>49</formula>
      <formula>25</formula>
    </cfRule>
    <cfRule type="cellIs" dxfId="195" priority="150" stopIfTrue="1" operator="lessThan">
      <formula>25</formula>
    </cfRule>
  </conditionalFormatting>
  <conditionalFormatting sqref="E721">
    <cfRule type="cellIs" dxfId="194" priority="145" stopIfTrue="1" operator="greaterThan">
      <formula>49</formula>
    </cfRule>
    <cfRule type="cellIs" dxfId="193" priority="146" stopIfTrue="1" operator="between">
      <formula>49</formula>
      <formula>25</formula>
    </cfRule>
    <cfRule type="cellIs" dxfId="192" priority="147" stopIfTrue="1" operator="lessThan">
      <formula>25</formula>
    </cfRule>
  </conditionalFormatting>
  <conditionalFormatting sqref="E677">
    <cfRule type="cellIs" dxfId="191" priority="142" stopIfTrue="1" operator="greaterThan">
      <formula>49</formula>
    </cfRule>
    <cfRule type="cellIs" dxfId="190" priority="143" stopIfTrue="1" operator="between">
      <formula>49</formula>
      <formula>25</formula>
    </cfRule>
    <cfRule type="cellIs" dxfId="189" priority="144" stopIfTrue="1" operator="lessThan">
      <formula>25</formula>
    </cfRule>
  </conditionalFormatting>
  <conditionalFormatting sqref="F661">
    <cfRule type="cellIs" dxfId="188" priority="139" stopIfTrue="1" operator="greaterThan">
      <formula>49</formula>
    </cfRule>
    <cfRule type="cellIs" dxfId="187" priority="140" stopIfTrue="1" operator="between">
      <formula>49</formula>
      <formula>25</formula>
    </cfRule>
    <cfRule type="cellIs" dxfId="186" priority="141" stopIfTrue="1" operator="lessThan">
      <formula>25</formula>
    </cfRule>
  </conditionalFormatting>
  <conditionalFormatting sqref="E633">
    <cfRule type="cellIs" dxfId="185" priority="136" stopIfTrue="1" operator="greaterThan">
      <formula>49</formula>
    </cfRule>
    <cfRule type="cellIs" dxfId="184" priority="137" stopIfTrue="1" operator="between">
      <formula>49</formula>
      <formula>25</formula>
    </cfRule>
    <cfRule type="cellIs" dxfId="183" priority="138" stopIfTrue="1" operator="lessThan">
      <formula>25</formula>
    </cfRule>
  </conditionalFormatting>
  <conditionalFormatting sqref="E589">
    <cfRule type="cellIs" dxfId="182" priority="133" stopIfTrue="1" operator="greaterThan">
      <formula>49</formula>
    </cfRule>
    <cfRule type="cellIs" dxfId="181" priority="134" stopIfTrue="1" operator="between">
      <formula>49</formula>
      <formula>25</formula>
    </cfRule>
    <cfRule type="cellIs" dxfId="180" priority="135" stopIfTrue="1" operator="lessThan">
      <formula>25</formula>
    </cfRule>
  </conditionalFormatting>
  <conditionalFormatting sqref="E577:F577">
    <cfRule type="cellIs" dxfId="179" priority="130" stopIfTrue="1" operator="greaterThan">
      <formula>49</formula>
    </cfRule>
    <cfRule type="cellIs" dxfId="178" priority="131" stopIfTrue="1" operator="between">
      <formula>49</formula>
      <formula>25</formula>
    </cfRule>
    <cfRule type="cellIs" dxfId="177" priority="132" stopIfTrue="1" operator="lessThan">
      <formula>25</formula>
    </cfRule>
  </conditionalFormatting>
  <conditionalFormatting sqref="F573">
    <cfRule type="cellIs" dxfId="176" priority="127" stopIfTrue="1" operator="greaterThan">
      <formula>49</formula>
    </cfRule>
    <cfRule type="cellIs" dxfId="175" priority="128" stopIfTrue="1" operator="between">
      <formula>49</formula>
      <formula>25</formula>
    </cfRule>
    <cfRule type="cellIs" dxfId="174" priority="129" stopIfTrue="1" operator="lessThan">
      <formula>25</formula>
    </cfRule>
  </conditionalFormatting>
  <conditionalFormatting sqref="F617">
    <cfRule type="cellIs" dxfId="173" priority="124" stopIfTrue="1" operator="greaterThan">
      <formula>49</formula>
    </cfRule>
    <cfRule type="cellIs" dxfId="172" priority="125" stopIfTrue="1" operator="between">
      <formula>49</formula>
      <formula>25</formula>
    </cfRule>
    <cfRule type="cellIs" dxfId="171" priority="126" stopIfTrue="1" operator="lessThan">
      <formula>25</formula>
    </cfRule>
  </conditionalFormatting>
  <conditionalFormatting sqref="E545">
    <cfRule type="cellIs" dxfId="170" priority="121" stopIfTrue="1" operator="greaterThan">
      <formula>49</formula>
    </cfRule>
    <cfRule type="cellIs" dxfId="169" priority="122" stopIfTrue="1" operator="between">
      <formula>49</formula>
      <formula>25</formula>
    </cfRule>
    <cfRule type="cellIs" dxfId="168" priority="123" stopIfTrue="1" operator="lessThan">
      <formula>25</formula>
    </cfRule>
  </conditionalFormatting>
  <conditionalFormatting sqref="F529">
    <cfRule type="cellIs" dxfId="167" priority="118" stopIfTrue="1" operator="greaterThan">
      <formula>49</formula>
    </cfRule>
    <cfRule type="cellIs" dxfId="166" priority="119" stopIfTrue="1" operator="between">
      <formula>49</formula>
      <formula>25</formula>
    </cfRule>
    <cfRule type="cellIs" dxfId="165" priority="120" stopIfTrue="1" operator="lessThan">
      <formula>25</formula>
    </cfRule>
  </conditionalFormatting>
  <conditionalFormatting sqref="F533">
    <cfRule type="cellIs" dxfId="164" priority="115" stopIfTrue="1" operator="greaterThan">
      <formula>49</formula>
    </cfRule>
    <cfRule type="cellIs" dxfId="163" priority="116" stopIfTrue="1" operator="between">
      <formula>49</formula>
      <formula>25</formula>
    </cfRule>
    <cfRule type="cellIs" dxfId="162" priority="117" stopIfTrue="1" operator="lessThan">
      <formula>25</formula>
    </cfRule>
  </conditionalFormatting>
  <conditionalFormatting sqref="E533">
    <cfRule type="cellIs" dxfId="161" priority="112" stopIfTrue="1" operator="greaterThan">
      <formula>49</formula>
    </cfRule>
    <cfRule type="cellIs" dxfId="160" priority="113" stopIfTrue="1" operator="between">
      <formula>49</formula>
      <formula>25</formula>
    </cfRule>
    <cfRule type="cellIs" dxfId="159" priority="114" stopIfTrue="1" operator="lessThan">
      <formula>25</formula>
    </cfRule>
  </conditionalFormatting>
  <conditionalFormatting sqref="E501">
    <cfRule type="cellIs" dxfId="158" priority="109" stopIfTrue="1" operator="greaterThan">
      <formula>49</formula>
    </cfRule>
    <cfRule type="cellIs" dxfId="157" priority="110" stopIfTrue="1" operator="between">
      <formula>49</formula>
      <formula>25</formula>
    </cfRule>
    <cfRule type="cellIs" dxfId="156" priority="111" stopIfTrue="1" operator="lessThan">
      <formula>25</formula>
    </cfRule>
  </conditionalFormatting>
  <conditionalFormatting sqref="E489">
    <cfRule type="cellIs" dxfId="155" priority="106" stopIfTrue="1" operator="greaterThan">
      <formula>49</formula>
    </cfRule>
    <cfRule type="cellIs" dxfId="154" priority="107" stopIfTrue="1" operator="between">
      <formula>49</formula>
      <formula>25</formula>
    </cfRule>
    <cfRule type="cellIs" dxfId="153" priority="108" stopIfTrue="1" operator="lessThan">
      <formula>25</formula>
    </cfRule>
  </conditionalFormatting>
  <conditionalFormatting sqref="F489">
    <cfRule type="cellIs" dxfId="152" priority="103" stopIfTrue="1" operator="greaterThan">
      <formula>49</formula>
    </cfRule>
    <cfRule type="cellIs" dxfId="151" priority="104" stopIfTrue="1" operator="between">
      <formula>49</formula>
      <formula>25</formula>
    </cfRule>
    <cfRule type="cellIs" dxfId="150" priority="105" stopIfTrue="1" operator="lessThan">
      <formula>25</formula>
    </cfRule>
  </conditionalFormatting>
  <conditionalFormatting sqref="F485">
    <cfRule type="cellIs" dxfId="149" priority="100" stopIfTrue="1" operator="greaterThan">
      <formula>49</formula>
    </cfRule>
    <cfRule type="cellIs" dxfId="148" priority="101" stopIfTrue="1" operator="between">
      <formula>49</formula>
      <formula>25</formula>
    </cfRule>
    <cfRule type="cellIs" dxfId="147" priority="102" stopIfTrue="1" operator="lessThan">
      <formula>25</formula>
    </cfRule>
  </conditionalFormatting>
  <conditionalFormatting sqref="E457">
    <cfRule type="cellIs" dxfId="146" priority="97" stopIfTrue="1" operator="greaterThan">
      <formula>49</formula>
    </cfRule>
    <cfRule type="cellIs" dxfId="145" priority="98" stopIfTrue="1" operator="between">
      <formula>49</formula>
      <formula>25</formula>
    </cfRule>
    <cfRule type="cellIs" dxfId="144" priority="99" stopIfTrue="1" operator="lessThan">
      <formula>25</formula>
    </cfRule>
  </conditionalFormatting>
  <conditionalFormatting sqref="E413">
    <cfRule type="cellIs" dxfId="143" priority="94" stopIfTrue="1" operator="greaterThan">
      <formula>49</formula>
    </cfRule>
    <cfRule type="cellIs" dxfId="142" priority="95" stopIfTrue="1" operator="between">
      <formula>49</formula>
      <formula>25</formula>
    </cfRule>
    <cfRule type="cellIs" dxfId="141" priority="96" stopIfTrue="1" operator="lessThan">
      <formula>25</formula>
    </cfRule>
  </conditionalFormatting>
  <conditionalFormatting sqref="E369">
    <cfRule type="cellIs" dxfId="140" priority="91" stopIfTrue="1" operator="greaterThan">
      <formula>49</formula>
    </cfRule>
    <cfRule type="cellIs" dxfId="139" priority="92" stopIfTrue="1" operator="between">
      <formula>49</formula>
      <formula>25</formula>
    </cfRule>
    <cfRule type="cellIs" dxfId="138" priority="93" stopIfTrue="1" operator="lessThan">
      <formula>25</formula>
    </cfRule>
  </conditionalFormatting>
  <conditionalFormatting sqref="E325">
    <cfRule type="cellIs" dxfId="137" priority="88" stopIfTrue="1" operator="greaterThan">
      <formula>49</formula>
    </cfRule>
    <cfRule type="cellIs" dxfId="136" priority="89" stopIfTrue="1" operator="between">
      <formula>49</formula>
      <formula>25</formula>
    </cfRule>
    <cfRule type="cellIs" dxfId="135" priority="90" stopIfTrue="1" operator="lessThan">
      <formula>25</formula>
    </cfRule>
  </conditionalFormatting>
  <conditionalFormatting sqref="E237:F237">
    <cfRule type="cellIs" dxfId="134" priority="85" stopIfTrue="1" operator="greaterThan">
      <formula>49</formula>
    </cfRule>
    <cfRule type="cellIs" dxfId="133" priority="86" stopIfTrue="1" operator="between">
      <formula>49</formula>
      <formula>25</formula>
    </cfRule>
    <cfRule type="cellIs" dxfId="132" priority="87" stopIfTrue="1" operator="lessThan">
      <formula>25</formula>
    </cfRule>
  </conditionalFormatting>
  <conditionalFormatting sqref="F193">
    <cfRule type="cellIs" dxfId="131" priority="82" stopIfTrue="1" operator="greaterThan">
      <formula>49</formula>
    </cfRule>
    <cfRule type="cellIs" dxfId="130" priority="83" stopIfTrue="1" operator="between">
      <formula>49</formula>
      <formula>25</formula>
    </cfRule>
    <cfRule type="cellIs" dxfId="129" priority="84" stopIfTrue="1" operator="lessThan">
      <formula>25</formula>
    </cfRule>
  </conditionalFormatting>
  <conditionalFormatting sqref="E181:F181">
    <cfRule type="cellIs" dxfId="128" priority="79" stopIfTrue="1" operator="greaterThan">
      <formula>49</formula>
    </cfRule>
    <cfRule type="cellIs" dxfId="127" priority="80" stopIfTrue="1" operator="between">
      <formula>49</formula>
      <formula>25</formula>
    </cfRule>
    <cfRule type="cellIs" dxfId="126" priority="81" stopIfTrue="1" operator="lessThan">
      <formula>25</formula>
    </cfRule>
  </conditionalFormatting>
  <conditionalFormatting sqref="F149">
    <cfRule type="cellIs" dxfId="125" priority="76" stopIfTrue="1" operator="greaterThan">
      <formula>49</formula>
    </cfRule>
    <cfRule type="cellIs" dxfId="124" priority="77" stopIfTrue="1" operator="between">
      <formula>49</formula>
      <formula>25</formula>
    </cfRule>
    <cfRule type="cellIs" dxfId="123" priority="78" stopIfTrue="1" operator="lessThan">
      <formula>25</formula>
    </cfRule>
  </conditionalFormatting>
  <conditionalFormatting sqref="E69:F69">
    <cfRule type="cellIs" dxfId="122" priority="73" stopIfTrue="1" operator="greaterThan">
      <formula>49</formula>
    </cfRule>
    <cfRule type="cellIs" dxfId="121" priority="74" stopIfTrue="1" operator="between">
      <formula>49</formula>
      <formula>25</formula>
    </cfRule>
    <cfRule type="cellIs" dxfId="120" priority="75" stopIfTrue="1" operator="lessThan">
      <formula>25</formula>
    </cfRule>
  </conditionalFormatting>
  <conditionalFormatting sqref="F61">
    <cfRule type="cellIs" dxfId="119" priority="70" stopIfTrue="1" operator="greaterThan">
      <formula>49</formula>
    </cfRule>
    <cfRule type="cellIs" dxfId="118" priority="71" stopIfTrue="1" operator="between">
      <formula>49</formula>
      <formula>25</formula>
    </cfRule>
    <cfRule type="cellIs" dxfId="117" priority="72" stopIfTrue="1" operator="lessThan">
      <formula>25</formula>
    </cfRule>
  </conditionalFormatting>
  <conditionalFormatting sqref="R153:R154">
    <cfRule type="cellIs" dxfId="116" priority="67" stopIfTrue="1" operator="greaterThan">
      <formula>49</formula>
    </cfRule>
    <cfRule type="cellIs" dxfId="115" priority="68" stopIfTrue="1" operator="between">
      <formula>49</formula>
      <formula>25</formula>
    </cfRule>
    <cfRule type="cellIs" dxfId="114" priority="69" stopIfTrue="1" operator="lessThan">
      <formula>25</formula>
    </cfRule>
  </conditionalFormatting>
  <conditionalFormatting sqref="R153:R154">
    <cfRule type="cellIs" dxfId="113" priority="64" stopIfTrue="1" operator="greaterThan">
      <formula>49</formula>
    </cfRule>
    <cfRule type="cellIs" dxfId="112" priority="65" stopIfTrue="1" operator="between">
      <formula>49</formula>
      <formula>25</formula>
    </cfRule>
    <cfRule type="cellIs" dxfId="111" priority="66" stopIfTrue="1" operator="lessThan">
      <formula>25</formula>
    </cfRule>
  </conditionalFormatting>
  <conditionalFormatting sqref="E153:P153 R153:R154">
    <cfRule type="cellIs" dxfId="110" priority="61" stopIfTrue="1" operator="greaterThan">
      <formula>49</formula>
    </cfRule>
    <cfRule type="cellIs" dxfId="109" priority="62" stopIfTrue="1" operator="between">
      <formula>49</formula>
      <formula>25</formula>
    </cfRule>
    <cfRule type="cellIs" dxfId="108" priority="63" stopIfTrue="1" operator="lessThan">
      <formula>25</formula>
    </cfRule>
  </conditionalFormatting>
  <conditionalFormatting sqref="F197">
    <cfRule type="cellIs" dxfId="107" priority="58" stopIfTrue="1" operator="greaterThan">
      <formula>49</formula>
    </cfRule>
    <cfRule type="cellIs" dxfId="106" priority="59" stopIfTrue="1" operator="between">
      <formula>49</formula>
      <formula>25</formula>
    </cfRule>
    <cfRule type="cellIs" dxfId="105" priority="60" stopIfTrue="1" operator="lessThan">
      <formula>25</formula>
    </cfRule>
  </conditionalFormatting>
  <conditionalFormatting sqref="E241:F241">
    <cfRule type="cellIs" dxfId="104" priority="55" stopIfTrue="1" operator="greaterThan">
      <formula>49</formula>
    </cfRule>
    <cfRule type="cellIs" dxfId="103" priority="56" stopIfTrue="1" operator="between">
      <formula>49</formula>
      <formula>25</formula>
    </cfRule>
    <cfRule type="cellIs" dxfId="102" priority="57" stopIfTrue="1" operator="lessThan">
      <formula>25</formula>
    </cfRule>
  </conditionalFormatting>
  <conditionalFormatting sqref="E329">
    <cfRule type="cellIs" dxfId="101" priority="52" stopIfTrue="1" operator="greaterThan">
      <formula>49</formula>
    </cfRule>
    <cfRule type="cellIs" dxfId="100" priority="53" stopIfTrue="1" operator="between">
      <formula>49</formula>
      <formula>25</formula>
    </cfRule>
    <cfRule type="cellIs" dxfId="99" priority="54" stopIfTrue="1" operator="lessThan">
      <formula>25</formula>
    </cfRule>
  </conditionalFormatting>
  <conditionalFormatting sqref="E373">
    <cfRule type="cellIs" dxfId="98" priority="49" stopIfTrue="1" operator="greaterThan">
      <formula>49</formula>
    </cfRule>
    <cfRule type="cellIs" dxfId="97" priority="50" stopIfTrue="1" operator="between">
      <formula>49</formula>
      <formula>25</formula>
    </cfRule>
    <cfRule type="cellIs" dxfId="96" priority="51" stopIfTrue="1" operator="lessThan">
      <formula>25</formula>
    </cfRule>
  </conditionalFormatting>
  <conditionalFormatting sqref="E417">
    <cfRule type="cellIs" dxfId="95" priority="46" stopIfTrue="1" operator="greaterThan">
      <formula>49</formula>
    </cfRule>
    <cfRule type="cellIs" dxfId="94" priority="47" stopIfTrue="1" operator="between">
      <formula>49</formula>
      <formula>25</formula>
    </cfRule>
    <cfRule type="cellIs" dxfId="93" priority="48" stopIfTrue="1" operator="lessThan">
      <formula>25</formula>
    </cfRule>
  </conditionalFormatting>
  <conditionalFormatting sqref="E461">
    <cfRule type="cellIs" dxfId="92" priority="43" stopIfTrue="1" operator="greaterThan">
      <formula>49</formula>
    </cfRule>
    <cfRule type="cellIs" dxfId="91" priority="44" stopIfTrue="1" operator="between">
      <formula>49</formula>
      <formula>25</formula>
    </cfRule>
    <cfRule type="cellIs" dxfId="90" priority="45" stopIfTrue="1" operator="lessThan">
      <formula>25</formula>
    </cfRule>
  </conditionalFormatting>
  <conditionalFormatting sqref="E505">
    <cfRule type="cellIs" dxfId="89" priority="40" stopIfTrue="1" operator="greaterThan">
      <formula>49</formula>
    </cfRule>
    <cfRule type="cellIs" dxfId="88" priority="41" stopIfTrue="1" operator="between">
      <formula>49</formula>
      <formula>25</formula>
    </cfRule>
    <cfRule type="cellIs" dxfId="87" priority="42" stopIfTrue="1" operator="lessThan">
      <formula>25</formula>
    </cfRule>
  </conditionalFormatting>
  <conditionalFormatting sqref="E549">
    <cfRule type="cellIs" dxfId="86" priority="37" stopIfTrue="1" operator="greaterThan">
      <formula>49</formula>
    </cfRule>
    <cfRule type="cellIs" dxfId="85" priority="38" stopIfTrue="1" operator="between">
      <formula>49</formula>
      <formula>25</formula>
    </cfRule>
    <cfRule type="cellIs" dxfId="84" priority="39" stopIfTrue="1" operator="lessThan">
      <formula>25</formula>
    </cfRule>
  </conditionalFormatting>
  <conditionalFormatting sqref="E593">
    <cfRule type="cellIs" dxfId="83" priority="34" stopIfTrue="1" operator="greaterThan">
      <formula>49</formula>
    </cfRule>
    <cfRule type="cellIs" dxfId="82" priority="35" stopIfTrue="1" operator="between">
      <formula>49</formula>
      <formula>25</formula>
    </cfRule>
    <cfRule type="cellIs" dxfId="81" priority="36" stopIfTrue="1" operator="lessThan">
      <formula>25</formula>
    </cfRule>
  </conditionalFormatting>
  <conditionalFormatting sqref="E637">
    <cfRule type="cellIs" dxfId="80" priority="31" stopIfTrue="1" operator="greaterThan">
      <formula>49</formula>
    </cfRule>
    <cfRule type="cellIs" dxfId="79" priority="32" stopIfTrue="1" operator="between">
      <formula>49</formula>
      <formula>25</formula>
    </cfRule>
    <cfRule type="cellIs" dxfId="78" priority="33" stopIfTrue="1" operator="lessThan">
      <formula>25</formula>
    </cfRule>
  </conditionalFormatting>
  <conditionalFormatting sqref="E681">
    <cfRule type="cellIs" dxfId="77" priority="28" stopIfTrue="1" operator="greaterThan">
      <formula>49</formula>
    </cfRule>
    <cfRule type="cellIs" dxfId="76" priority="29" stopIfTrue="1" operator="between">
      <formula>49</formula>
      <formula>25</formula>
    </cfRule>
    <cfRule type="cellIs" dxfId="75" priority="30" stopIfTrue="1" operator="lessThan">
      <formula>25</formula>
    </cfRule>
  </conditionalFormatting>
  <conditionalFormatting sqref="E725">
    <cfRule type="cellIs" dxfId="74" priority="25" stopIfTrue="1" operator="greaterThan">
      <formula>49</formula>
    </cfRule>
    <cfRule type="cellIs" dxfId="73" priority="26" stopIfTrue="1" operator="between">
      <formula>49</formula>
      <formula>25</formula>
    </cfRule>
    <cfRule type="cellIs" dxfId="72" priority="27" stopIfTrue="1" operator="lessThan">
      <formula>25</formula>
    </cfRule>
  </conditionalFormatting>
  <conditionalFormatting sqref="E769">
    <cfRule type="cellIs" dxfId="71" priority="22" stopIfTrue="1" operator="greaterThan">
      <formula>49</formula>
    </cfRule>
    <cfRule type="cellIs" dxfId="70" priority="23" stopIfTrue="1" operator="between">
      <formula>49</formula>
      <formula>25</formula>
    </cfRule>
    <cfRule type="cellIs" dxfId="69" priority="24" stopIfTrue="1" operator="lessThan">
      <formula>25</formula>
    </cfRule>
  </conditionalFormatting>
  <conditionalFormatting sqref="E813">
    <cfRule type="cellIs" dxfId="68" priority="19" stopIfTrue="1" operator="greaterThan">
      <formula>49</formula>
    </cfRule>
    <cfRule type="cellIs" dxfId="67" priority="20" stopIfTrue="1" operator="between">
      <formula>49</formula>
      <formula>25</formula>
    </cfRule>
    <cfRule type="cellIs" dxfId="66" priority="21" stopIfTrue="1" operator="lessThan">
      <formula>25</formula>
    </cfRule>
  </conditionalFormatting>
  <conditionalFormatting sqref="E853">
    <cfRule type="cellIs" dxfId="65" priority="16" stopIfTrue="1" operator="greaterThan">
      <formula>49</formula>
    </cfRule>
    <cfRule type="cellIs" dxfId="64" priority="17" stopIfTrue="1" operator="between">
      <formula>49</formula>
      <formula>25</formula>
    </cfRule>
    <cfRule type="cellIs" dxfId="63" priority="18" stopIfTrue="1" operator="lessThan">
      <formula>25</formula>
    </cfRule>
  </conditionalFormatting>
  <conditionalFormatting sqref="E941">
    <cfRule type="cellIs" dxfId="62" priority="13" stopIfTrue="1" operator="greaterThan">
      <formula>49</formula>
    </cfRule>
    <cfRule type="cellIs" dxfId="61" priority="14" stopIfTrue="1" operator="between">
      <formula>49</formula>
      <formula>25</formula>
    </cfRule>
    <cfRule type="cellIs" dxfId="60" priority="15" stopIfTrue="1" operator="lessThan">
      <formula>25</formula>
    </cfRule>
  </conditionalFormatting>
  <conditionalFormatting sqref="E985">
    <cfRule type="cellIs" dxfId="59" priority="10" stopIfTrue="1" operator="greaterThan">
      <formula>49</formula>
    </cfRule>
    <cfRule type="cellIs" dxfId="58" priority="11" stopIfTrue="1" operator="between">
      <formula>49</formula>
      <formula>25</formula>
    </cfRule>
    <cfRule type="cellIs" dxfId="57" priority="12" stopIfTrue="1" operator="lessThan">
      <formula>25</formula>
    </cfRule>
  </conditionalFormatting>
  <conditionalFormatting sqref="E1029">
    <cfRule type="cellIs" dxfId="56" priority="7" stopIfTrue="1" operator="greaterThan">
      <formula>49</formula>
    </cfRule>
    <cfRule type="cellIs" dxfId="55" priority="8" stopIfTrue="1" operator="between">
      <formula>49</formula>
      <formula>25</formula>
    </cfRule>
    <cfRule type="cellIs" dxfId="54" priority="9" stopIfTrue="1" operator="lessThan">
      <formula>25</formula>
    </cfRule>
  </conditionalFormatting>
  <conditionalFormatting sqref="E1073">
    <cfRule type="cellIs" dxfId="53" priority="4" stopIfTrue="1" operator="greaterThan">
      <formula>49</formula>
    </cfRule>
    <cfRule type="cellIs" dxfId="52" priority="5" stopIfTrue="1" operator="between">
      <formula>49</formula>
      <formula>25</formula>
    </cfRule>
    <cfRule type="cellIs" dxfId="51" priority="6" stopIfTrue="1" operator="lessThan">
      <formula>25</formula>
    </cfRule>
  </conditionalFormatting>
  <conditionalFormatting sqref="F1073">
    <cfRule type="cellIs" dxfId="50" priority="1" stopIfTrue="1" operator="greaterThan">
      <formula>49</formula>
    </cfRule>
    <cfRule type="cellIs" dxfId="49" priority="2" stopIfTrue="1" operator="between">
      <formula>49</formula>
      <formula>25</formula>
    </cfRule>
    <cfRule type="cellIs" dxfId="48" priority="3" stopIfTrue="1" operator="lessThan">
      <formula>25</formula>
    </cfRule>
  </conditionalFormatting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rowBreaks count="24" manualBreakCount="24">
    <brk id="43" max="18" man="1"/>
    <brk id="87" max="18" man="1"/>
    <brk id="131" max="18" man="1"/>
    <brk id="155" max="18" man="1"/>
    <brk id="199" max="18" man="1"/>
    <brk id="243" max="18" man="1"/>
    <brk id="287" max="18" man="1"/>
    <brk id="331" max="18" man="1"/>
    <brk id="375" max="18" man="1"/>
    <brk id="419" max="18" man="1"/>
    <brk id="463" max="18" man="1"/>
    <brk id="507" max="18" man="1"/>
    <brk id="551" max="18" man="1"/>
    <brk id="595" max="18" man="1"/>
    <brk id="639" max="18" man="1"/>
    <brk id="683" max="18" man="1"/>
    <brk id="727" max="18" man="1"/>
    <brk id="771" max="18" man="1"/>
    <brk id="815" max="18" man="1"/>
    <brk id="855" max="18" man="1"/>
    <brk id="899" max="18" man="1"/>
    <brk id="943" max="18" man="1"/>
    <brk id="987" max="18" man="1"/>
    <brk id="103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view="pageBreakPreview" topLeftCell="A9" zoomScaleNormal="85" zoomScaleSheetLayoutView="100" workbookViewId="0">
      <selection activeCell="R52" sqref="R52"/>
    </sheetView>
  </sheetViews>
  <sheetFormatPr defaultRowHeight="11.1" customHeight="1" x14ac:dyDescent="0.25"/>
  <cols>
    <col min="1" max="1" width="6.42578125" style="173" customWidth="1"/>
    <col min="2" max="2" width="9.140625" style="173"/>
    <col min="3" max="3" width="10.5703125" style="173" customWidth="1"/>
    <col min="4" max="6" width="9.140625" style="173"/>
    <col min="7" max="7" width="9.140625" style="176"/>
    <col min="8" max="11" width="9.140625" style="173"/>
    <col min="12" max="13" width="9.140625" style="177"/>
    <col min="14" max="16" width="9.140625" style="173"/>
    <col min="17" max="17" width="8.7109375" style="173" customWidth="1"/>
    <col min="18" max="22" width="9.140625" style="173"/>
    <col min="23" max="23" width="13.7109375" style="173" customWidth="1"/>
    <col min="24" max="16384" width="9.140625" style="173"/>
  </cols>
  <sheetData>
    <row r="1" spans="1:20" ht="20.100000000000001" customHeight="1" x14ac:dyDescent="0.25">
      <c r="A1" s="198" t="s">
        <v>409</v>
      </c>
      <c r="B1" s="198"/>
      <c r="C1" s="198"/>
      <c r="D1" s="165"/>
      <c r="E1" s="165"/>
      <c r="F1" s="165"/>
      <c r="G1" s="162"/>
      <c r="H1" s="165"/>
      <c r="I1" s="165"/>
      <c r="J1" s="165"/>
      <c r="K1" s="165"/>
      <c r="L1" s="152"/>
      <c r="M1" s="152"/>
      <c r="N1" s="165"/>
      <c r="O1" s="165"/>
      <c r="P1" s="165"/>
      <c r="Q1" s="165"/>
      <c r="R1" s="165"/>
      <c r="S1" s="165"/>
      <c r="T1" s="166"/>
    </row>
    <row r="2" spans="1:20" ht="10.5" customHeight="1" x14ac:dyDescent="0.25">
      <c r="A2" s="215" t="s">
        <v>350</v>
      </c>
      <c r="B2" s="215"/>
      <c r="C2" s="215"/>
      <c r="D2" s="14" t="s">
        <v>26</v>
      </c>
      <c r="E2" s="165"/>
      <c r="F2" s="165"/>
      <c r="G2" s="162"/>
      <c r="H2" s="165"/>
      <c r="I2" s="165"/>
      <c r="J2" s="165"/>
      <c r="K2" s="165"/>
      <c r="L2" s="152"/>
      <c r="M2" s="152"/>
      <c r="N2" s="165"/>
      <c r="O2" s="165"/>
      <c r="P2" s="165"/>
      <c r="Q2" s="165"/>
      <c r="R2" s="165"/>
      <c r="S2" s="165"/>
      <c r="T2" s="166"/>
    </row>
    <row r="3" spans="1:20" ht="11.1" customHeight="1" x14ac:dyDescent="0.25">
      <c r="A3" s="165"/>
      <c r="B3" s="165"/>
      <c r="C3" s="165"/>
      <c r="D3" s="165"/>
      <c r="E3" s="165"/>
      <c r="F3" s="165"/>
      <c r="G3" s="162"/>
      <c r="H3" s="165"/>
      <c r="I3" s="165"/>
      <c r="J3" s="165"/>
      <c r="K3" s="165"/>
      <c r="L3" s="152"/>
      <c r="M3" s="152"/>
      <c r="N3" s="165"/>
      <c r="O3" s="165"/>
      <c r="P3" s="165"/>
      <c r="Q3" s="165"/>
      <c r="R3" s="165"/>
      <c r="S3" s="165"/>
      <c r="T3" s="6"/>
    </row>
    <row r="4" spans="1:20" ht="11.1" customHeight="1" x14ac:dyDescent="0.25">
      <c r="A4" s="55"/>
      <c r="B4" s="225" t="s">
        <v>122</v>
      </c>
      <c r="C4" s="226"/>
      <c r="D4" s="56" t="s">
        <v>28</v>
      </c>
      <c r="E4" s="57" t="s">
        <v>85</v>
      </c>
      <c r="F4" s="57" t="s">
        <v>86</v>
      </c>
      <c r="G4" s="57" t="s">
        <v>87</v>
      </c>
      <c r="H4" s="57" t="s">
        <v>88</v>
      </c>
      <c r="I4" s="57" t="s">
        <v>89</v>
      </c>
      <c r="J4" s="57" t="s">
        <v>90</v>
      </c>
      <c r="K4" s="57" t="s">
        <v>91</v>
      </c>
      <c r="L4" s="57" t="s">
        <v>92</v>
      </c>
      <c r="M4" s="57" t="s">
        <v>93</v>
      </c>
      <c r="N4" s="57" t="s">
        <v>94</v>
      </c>
      <c r="O4" s="57" t="s">
        <v>95</v>
      </c>
      <c r="P4" s="57" t="s">
        <v>96</v>
      </c>
      <c r="Q4" s="15"/>
      <c r="R4" s="57" t="s">
        <v>41</v>
      </c>
      <c r="S4" s="58"/>
      <c r="T4" s="6"/>
    </row>
    <row r="5" spans="1:20" ht="11.1" customHeight="1" x14ac:dyDescent="0.25">
      <c r="A5" s="59"/>
      <c r="B5" s="227"/>
      <c r="C5" s="228"/>
      <c r="D5" s="56" t="s">
        <v>42</v>
      </c>
      <c r="E5" s="60"/>
      <c r="F5" s="62"/>
      <c r="G5" s="60">
        <v>90</v>
      </c>
      <c r="H5" s="60">
        <v>90</v>
      </c>
      <c r="I5" s="60">
        <v>270</v>
      </c>
      <c r="J5" s="60">
        <v>250</v>
      </c>
      <c r="K5" s="60"/>
      <c r="L5" s="60">
        <v>60</v>
      </c>
      <c r="M5" s="60">
        <v>50</v>
      </c>
      <c r="N5" s="60">
        <v>80</v>
      </c>
      <c r="O5" s="60">
        <v>60</v>
      </c>
      <c r="P5" s="60"/>
      <c r="Q5" s="15"/>
      <c r="R5" s="60">
        <f>AVERAGE(E5:P5)</f>
        <v>118.75</v>
      </c>
      <c r="S5" s="61" t="s">
        <v>43</v>
      </c>
      <c r="T5" s="6"/>
    </row>
    <row r="6" spans="1:20" ht="11.1" customHeight="1" x14ac:dyDescent="0.25">
      <c r="A6" s="59"/>
      <c r="B6" s="229"/>
      <c r="C6" s="230"/>
      <c r="D6" s="56" t="s">
        <v>44</v>
      </c>
      <c r="E6" s="62" t="s">
        <v>97</v>
      </c>
      <c r="F6" s="62" t="s">
        <v>45</v>
      </c>
      <c r="G6" s="62" t="s">
        <v>97</v>
      </c>
      <c r="H6" s="62" t="s">
        <v>97</v>
      </c>
      <c r="I6" s="62" t="s">
        <v>97</v>
      </c>
      <c r="J6" s="62" t="s">
        <v>97</v>
      </c>
      <c r="K6" s="62" t="s">
        <v>16</v>
      </c>
      <c r="L6" s="62" t="s">
        <v>121</v>
      </c>
      <c r="M6" s="62" t="s">
        <v>121</v>
      </c>
      <c r="N6" s="62" t="s">
        <v>121</v>
      </c>
      <c r="O6" s="62" t="s">
        <v>83</v>
      </c>
      <c r="P6" s="62" t="s">
        <v>45</v>
      </c>
      <c r="Q6" s="64"/>
      <c r="R6" s="60">
        <f>AVERAGE(E5:J5)</f>
        <v>175</v>
      </c>
      <c r="S6" s="61" t="s">
        <v>46</v>
      </c>
      <c r="T6" s="6"/>
    </row>
    <row r="7" spans="1:20" ht="11.1" customHeight="1" x14ac:dyDescent="0.25">
      <c r="A7" s="59"/>
      <c r="B7" s="15"/>
      <c r="C7" s="15"/>
      <c r="D7" s="15"/>
      <c r="E7" s="15"/>
      <c r="F7" s="15"/>
      <c r="G7" s="16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6"/>
    </row>
    <row r="8" spans="1:20" ht="11.1" customHeight="1" x14ac:dyDescent="0.25">
      <c r="A8" s="55"/>
      <c r="B8" s="225" t="s">
        <v>128</v>
      </c>
      <c r="C8" s="226"/>
      <c r="D8" s="56" t="s">
        <v>28</v>
      </c>
      <c r="E8" s="57" t="s">
        <v>124</v>
      </c>
      <c r="F8" s="57" t="s">
        <v>125</v>
      </c>
      <c r="G8" s="57" t="s">
        <v>126</v>
      </c>
      <c r="H8" s="57" t="s">
        <v>127</v>
      </c>
      <c r="I8" s="57" t="s">
        <v>129</v>
      </c>
      <c r="J8" s="57" t="s">
        <v>130</v>
      </c>
      <c r="K8" s="57" t="s">
        <v>131</v>
      </c>
      <c r="L8" s="57" t="s">
        <v>132</v>
      </c>
      <c r="M8" s="57" t="s">
        <v>133</v>
      </c>
      <c r="N8" s="57" t="s">
        <v>134</v>
      </c>
      <c r="O8" s="57" t="s">
        <v>135</v>
      </c>
      <c r="P8" s="57" t="s">
        <v>136</v>
      </c>
      <c r="Q8" s="15"/>
      <c r="R8" s="57" t="s">
        <v>41</v>
      </c>
      <c r="S8" s="58"/>
      <c r="T8" s="166"/>
    </row>
    <row r="9" spans="1:20" ht="11.1" customHeight="1" x14ac:dyDescent="0.25">
      <c r="A9" s="59"/>
      <c r="B9" s="227"/>
      <c r="C9" s="228"/>
      <c r="D9" s="56" t="s">
        <v>42</v>
      </c>
      <c r="E9" s="60"/>
      <c r="F9" s="62"/>
      <c r="G9" s="60">
        <v>50</v>
      </c>
      <c r="H9" s="60"/>
      <c r="I9" s="60"/>
      <c r="J9" s="60"/>
      <c r="K9" s="60"/>
      <c r="L9" s="60"/>
      <c r="M9" s="60">
        <v>70</v>
      </c>
      <c r="N9" s="60">
        <v>90</v>
      </c>
      <c r="O9" s="60"/>
      <c r="P9" s="60"/>
      <c r="Q9" s="15"/>
      <c r="R9" s="60">
        <f>AVERAGE(E9:P9)</f>
        <v>70</v>
      </c>
      <c r="S9" s="61" t="s">
        <v>43</v>
      </c>
      <c r="T9" s="166"/>
    </row>
    <row r="10" spans="1:20" ht="11.1" customHeight="1" x14ac:dyDescent="0.25">
      <c r="A10" s="59"/>
      <c r="B10" s="229"/>
      <c r="C10" s="230"/>
      <c r="D10" s="56" t="s">
        <v>44</v>
      </c>
      <c r="E10" s="62" t="s">
        <v>45</v>
      </c>
      <c r="F10" s="62" t="s">
        <v>45</v>
      </c>
      <c r="G10" s="62" t="s">
        <v>98</v>
      </c>
      <c r="H10" s="62" t="s">
        <v>16</v>
      </c>
      <c r="I10" s="62" t="s">
        <v>16</v>
      </c>
      <c r="J10" s="62" t="s">
        <v>16</v>
      </c>
      <c r="K10" s="62" t="s">
        <v>16</v>
      </c>
      <c r="L10" s="62" t="s">
        <v>16</v>
      </c>
      <c r="M10" s="62" t="s">
        <v>97</v>
      </c>
      <c r="N10" s="62" t="s">
        <v>97</v>
      </c>
      <c r="O10" s="62" t="s">
        <v>16</v>
      </c>
      <c r="P10" s="62" t="s">
        <v>16</v>
      </c>
      <c r="Q10" s="64"/>
      <c r="R10" s="60">
        <f>AVERAGE(E9:J9)</f>
        <v>50</v>
      </c>
      <c r="S10" s="61" t="s">
        <v>46</v>
      </c>
      <c r="T10" s="166"/>
    </row>
    <row r="11" spans="1:20" ht="11.1" customHeight="1" x14ac:dyDescent="0.25">
      <c r="A11" s="59"/>
      <c r="B11" s="15"/>
      <c r="C11" s="15"/>
      <c r="D11" s="15"/>
      <c r="E11" s="15"/>
      <c r="F11" s="15"/>
      <c r="G11" s="161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6"/>
    </row>
    <row r="12" spans="1:20" ht="11.1" customHeight="1" x14ac:dyDescent="0.25">
      <c r="A12" s="55"/>
      <c r="B12" s="225" t="s">
        <v>295</v>
      </c>
      <c r="C12" s="226"/>
      <c r="D12" s="56" t="s">
        <v>28</v>
      </c>
      <c r="E12" s="57" t="s">
        <v>296</v>
      </c>
      <c r="F12" s="57" t="s">
        <v>297</v>
      </c>
      <c r="G12" s="57" t="s">
        <v>298</v>
      </c>
      <c r="H12" s="57" t="s">
        <v>299</v>
      </c>
      <c r="I12" s="57" t="s">
        <v>300</v>
      </c>
      <c r="J12" s="57" t="s">
        <v>301</v>
      </c>
      <c r="K12" s="57" t="s">
        <v>302</v>
      </c>
      <c r="L12" s="57" t="s">
        <v>303</v>
      </c>
      <c r="M12" s="57" t="s">
        <v>304</v>
      </c>
      <c r="N12" s="57" t="s">
        <v>305</v>
      </c>
      <c r="O12" s="57" t="s">
        <v>306</v>
      </c>
      <c r="P12" s="57" t="s">
        <v>307</v>
      </c>
      <c r="Q12" s="15"/>
      <c r="R12" s="57" t="s">
        <v>41</v>
      </c>
      <c r="S12" s="58"/>
      <c r="T12" s="166"/>
    </row>
    <row r="13" spans="1:20" ht="11.1" customHeight="1" x14ac:dyDescent="0.25">
      <c r="A13" s="59"/>
      <c r="B13" s="227"/>
      <c r="C13" s="228"/>
      <c r="D13" s="56" t="s">
        <v>42</v>
      </c>
      <c r="E13" s="60">
        <v>50</v>
      </c>
      <c r="F13" s="60">
        <v>90</v>
      </c>
      <c r="G13" s="60">
        <v>60</v>
      </c>
      <c r="H13" s="60">
        <v>90</v>
      </c>
      <c r="I13" s="60">
        <v>80</v>
      </c>
      <c r="J13" s="60">
        <v>60</v>
      </c>
      <c r="K13" s="60">
        <v>40</v>
      </c>
      <c r="L13" s="60">
        <v>70</v>
      </c>
      <c r="M13" s="60">
        <v>60</v>
      </c>
      <c r="N13" s="60">
        <v>70</v>
      </c>
      <c r="O13" s="60">
        <v>70</v>
      </c>
      <c r="P13" s="60">
        <v>60</v>
      </c>
      <c r="Q13" s="15"/>
      <c r="R13" s="60">
        <f>AVERAGE(E13:P13)</f>
        <v>66.666666666666671</v>
      </c>
      <c r="S13" s="61" t="s">
        <v>43</v>
      </c>
      <c r="T13" s="166"/>
    </row>
    <row r="14" spans="1:20" ht="11.1" customHeight="1" x14ac:dyDescent="0.25">
      <c r="A14" s="59"/>
      <c r="B14" s="229"/>
      <c r="C14" s="230"/>
      <c r="D14" s="56" t="s">
        <v>44</v>
      </c>
      <c r="E14" s="62" t="s">
        <v>98</v>
      </c>
      <c r="F14" s="62" t="s">
        <v>97</v>
      </c>
      <c r="G14" s="62" t="s">
        <v>98</v>
      </c>
      <c r="H14" s="62" t="s">
        <v>97</v>
      </c>
      <c r="I14" s="62" t="s">
        <v>97</v>
      </c>
      <c r="J14" s="63" t="s">
        <v>98</v>
      </c>
      <c r="K14" s="62" t="s">
        <v>98</v>
      </c>
      <c r="L14" s="62" t="s">
        <v>98</v>
      </c>
      <c r="M14" s="62" t="s">
        <v>98</v>
      </c>
      <c r="N14" s="62" t="s">
        <v>98</v>
      </c>
      <c r="O14" s="62" t="s">
        <v>98</v>
      </c>
      <c r="P14" s="62" t="s">
        <v>98</v>
      </c>
      <c r="Q14" s="64"/>
      <c r="R14" s="60">
        <f>AVERAGE(E13:J13)</f>
        <v>71.666666666666671</v>
      </c>
      <c r="S14" s="61" t="s">
        <v>46</v>
      </c>
      <c r="T14" s="166"/>
    </row>
    <row r="15" spans="1:20" ht="11.1" customHeight="1" x14ac:dyDescent="0.25">
      <c r="A15" s="179"/>
      <c r="B15" s="15"/>
      <c r="C15" s="15"/>
      <c r="D15" s="15"/>
      <c r="E15" s="15"/>
      <c r="F15" s="15"/>
      <c r="G15" s="16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6"/>
    </row>
    <row r="16" spans="1:20" ht="11.1" customHeight="1" x14ac:dyDescent="0.25">
      <c r="A16" s="179"/>
      <c r="B16" s="231" t="s">
        <v>408</v>
      </c>
      <c r="C16" s="231"/>
      <c r="D16" s="56" t="s">
        <v>28</v>
      </c>
      <c r="E16" s="57" t="s">
        <v>411</v>
      </c>
      <c r="F16" s="57" t="s">
        <v>412</v>
      </c>
      <c r="G16" s="57" t="s">
        <v>413</v>
      </c>
      <c r="H16" s="57" t="s">
        <v>414</v>
      </c>
      <c r="I16" s="57" t="s">
        <v>415</v>
      </c>
      <c r="J16" s="57" t="s">
        <v>416</v>
      </c>
      <c r="K16" s="57" t="s">
        <v>417</v>
      </c>
      <c r="L16" s="57" t="s">
        <v>418</v>
      </c>
      <c r="M16" s="57" t="s">
        <v>419</v>
      </c>
      <c r="N16" s="57" t="s">
        <v>420</v>
      </c>
      <c r="O16" s="57" t="s">
        <v>421</v>
      </c>
      <c r="P16" s="57" t="s">
        <v>422</v>
      </c>
      <c r="Q16" s="15"/>
      <c r="R16" s="57" t="s">
        <v>41</v>
      </c>
      <c r="S16" s="58"/>
      <c r="T16" s="166"/>
    </row>
    <row r="17" spans="1:20" ht="11.1" customHeight="1" x14ac:dyDescent="0.25">
      <c r="A17" s="179"/>
      <c r="B17" s="231"/>
      <c r="C17" s="231"/>
      <c r="D17" s="56" t="s">
        <v>42</v>
      </c>
      <c r="E17" s="60">
        <v>60</v>
      </c>
      <c r="F17" s="60">
        <v>70</v>
      </c>
      <c r="G17" s="60">
        <v>90</v>
      </c>
      <c r="H17" s="60">
        <v>70</v>
      </c>
      <c r="I17" s="60">
        <v>90</v>
      </c>
      <c r="J17" s="60">
        <v>70</v>
      </c>
      <c r="K17" s="60">
        <v>60</v>
      </c>
      <c r="L17" s="60">
        <v>80</v>
      </c>
      <c r="M17" s="60">
        <v>60</v>
      </c>
      <c r="N17" s="60">
        <v>70</v>
      </c>
      <c r="O17" s="60" t="s">
        <v>16</v>
      </c>
      <c r="P17" s="60" t="s">
        <v>16</v>
      </c>
      <c r="Q17" s="15"/>
      <c r="R17" s="60">
        <f>AVERAGE(E17:P17)</f>
        <v>72</v>
      </c>
      <c r="S17" s="61" t="s">
        <v>43</v>
      </c>
      <c r="T17" s="166"/>
    </row>
    <row r="18" spans="1:20" ht="11.1" customHeight="1" x14ac:dyDescent="0.25">
      <c r="A18" s="179"/>
      <c r="B18" s="231"/>
      <c r="C18" s="231"/>
      <c r="D18" s="56" t="s">
        <v>44</v>
      </c>
      <c r="E18" s="62" t="s">
        <v>98</v>
      </c>
      <c r="F18" s="62" t="s">
        <v>98</v>
      </c>
      <c r="G18" s="62" t="s">
        <v>97</v>
      </c>
      <c r="H18" s="62" t="s">
        <v>98</v>
      </c>
      <c r="I18" s="62" t="s">
        <v>97</v>
      </c>
      <c r="J18" s="63" t="s">
        <v>121</v>
      </c>
      <c r="K18" s="62" t="s">
        <v>121</v>
      </c>
      <c r="L18" s="62" t="s">
        <v>83</v>
      </c>
      <c r="M18" s="62" t="s">
        <v>98</v>
      </c>
      <c r="N18" s="62" t="s">
        <v>98</v>
      </c>
      <c r="O18" s="62" t="s">
        <v>16</v>
      </c>
      <c r="P18" s="62" t="s">
        <v>16</v>
      </c>
      <c r="Q18" s="64"/>
      <c r="R18" s="60">
        <f>AVERAGE(E17:J17)</f>
        <v>75</v>
      </c>
      <c r="S18" s="61" t="s">
        <v>46</v>
      </c>
      <c r="T18" s="166"/>
    </row>
    <row r="19" spans="1:20" ht="11.1" customHeight="1" x14ac:dyDescent="0.25">
      <c r="A19" s="185"/>
      <c r="B19" s="184"/>
      <c r="C19" s="184"/>
      <c r="D19" s="59"/>
      <c r="E19" s="82"/>
      <c r="F19" s="82"/>
      <c r="G19" s="82"/>
      <c r="H19" s="82"/>
      <c r="I19" s="82"/>
      <c r="J19" s="83"/>
      <c r="K19" s="82"/>
      <c r="L19" s="82"/>
      <c r="M19" s="82"/>
      <c r="N19" s="82"/>
      <c r="O19" s="82"/>
      <c r="P19" s="82"/>
      <c r="Q19" s="81"/>
      <c r="R19" s="65"/>
      <c r="S19" s="85"/>
      <c r="T19" s="166"/>
    </row>
    <row r="20" spans="1:20" ht="11.1" customHeight="1" x14ac:dyDescent="0.25">
      <c r="A20" s="183"/>
      <c r="B20" s="231" t="s">
        <v>446</v>
      </c>
      <c r="C20" s="231"/>
      <c r="D20" s="56" t="s">
        <v>28</v>
      </c>
      <c r="E20" s="57" t="s">
        <v>434</v>
      </c>
      <c r="F20" s="57" t="s">
        <v>435</v>
      </c>
      <c r="G20" s="57" t="s">
        <v>436</v>
      </c>
      <c r="H20" s="57" t="s">
        <v>437</v>
      </c>
      <c r="I20" s="57" t="s">
        <v>438</v>
      </c>
      <c r="J20" s="57" t="s">
        <v>439</v>
      </c>
      <c r="K20" s="57" t="s">
        <v>440</v>
      </c>
      <c r="L20" s="57" t="s">
        <v>441</v>
      </c>
      <c r="M20" s="57" t="s">
        <v>442</v>
      </c>
      <c r="N20" s="57" t="s">
        <v>443</v>
      </c>
      <c r="O20" s="57" t="s">
        <v>444</v>
      </c>
      <c r="P20" s="57" t="s">
        <v>445</v>
      </c>
      <c r="Q20" s="15"/>
      <c r="R20" s="57" t="s">
        <v>41</v>
      </c>
      <c r="S20" s="58"/>
      <c r="T20" s="166"/>
    </row>
    <row r="21" spans="1:20" ht="11.1" customHeight="1" x14ac:dyDescent="0.25">
      <c r="A21" s="183"/>
      <c r="B21" s="231"/>
      <c r="C21" s="231"/>
      <c r="D21" s="56" t="s">
        <v>42</v>
      </c>
      <c r="E21" s="60">
        <v>80</v>
      </c>
      <c r="F21" s="60">
        <v>70</v>
      </c>
      <c r="G21" s="60">
        <v>90</v>
      </c>
      <c r="H21" s="60">
        <v>120</v>
      </c>
      <c r="I21" s="60">
        <v>70</v>
      </c>
      <c r="J21" s="60">
        <v>80</v>
      </c>
      <c r="K21" s="60">
        <v>70</v>
      </c>
      <c r="L21" s="60">
        <v>80</v>
      </c>
      <c r="M21" s="60">
        <v>45</v>
      </c>
      <c r="N21" s="60"/>
      <c r="O21" s="60">
        <v>110</v>
      </c>
      <c r="P21" s="60">
        <v>80</v>
      </c>
      <c r="Q21" s="15"/>
      <c r="R21" s="60">
        <f>AVERAGE(E21:P21)</f>
        <v>81.36363636363636</v>
      </c>
      <c r="S21" s="61" t="s">
        <v>43</v>
      </c>
      <c r="T21" s="166"/>
    </row>
    <row r="22" spans="1:20" ht="11.1" customHeight="1" x14ac:dyDescent="0.25">
      <c r="A22" s="183"/>
      <c r="B22" s="231"/>
      <c r="C22" s="231"/>
      <c r="D22" s="56" t="s">
        <v>44</v>
      </c>
      <c r="E22" s="62" t="s">
        <v>98</v>
      </c>
      <c r="F22" s="62" t="s">
        <v>98</v>
      </c>
      <c r="G22" s="62" t="s">
        <v>97</v>
      </c>
      <c r="H22" s="62" t="s">
        <v>97</v>
      </c>
      <c r="I22" s="62" t="s">
        <v>121</v>
      </c>
      <c r="J22" s="63" t="s">
        <v>98</v>
      </c>
      <c r="K22" s="62" t="s">
        <v>121</v>
      </c>
      <c r="L22" s="62" t="s">
        <v>97</v>
      </c>
      <c r="M22" s="62" t="s">
        <v>98</v>
      </c>
      <c r="N22" s="62" t="s">
        <v>97</v>
      </c>
      <c r="O22" s="62" t="s">
        <v>97</v>
      </c>
      <c r="P22" s="62" t="s">
        <v>97</v>
      </c>
      <c r="Q22" s="64"/>
      <c r="R22" s="60">
        <f>AVERAGE(E21:J21)</f>
        <v>85</v>
      </c>
      <c r="S22" s="61" t="s">
        <v>46</v>
      </c>
      <c r="T22" s="166"/>
    </row>
    <row r="23" spans="1:20" ht="11.1" customHeight="1" x14ac:dyDescent="0.25">
      <c r="A23" s="185"/>
      <c r="B23" s="189"/>
      <c r="C23" s="189"/>
      <c r="D23" s="59"/>
      <c r="E23" s="82"/>
      <c r="F23" s="82"/>
      <c r="G23" s="82"/>
      <c r="H23" s="82"/>
      <c r="I23" s="82"/>
      <c r="J23" s="83"/>
      <c r="K23" s="82"/>
      <c r="L23" s="82"/>
      <c r="M23" s="82"/>
      <c r="N23" s="82"/>
      <c r="O23" s="82"/>
      <c r="P23" s="82"/>
      <c r="Q23" s="81"/>
      <c r="R23" s="65"/>
      <c r="S23" s="85"/>
      <c r="T23" s="166"/>
    </row>
    <row r="24" spans="1:20" ht="11.1" customHeight="1" x14ac:dyDescent="0.25">
      <c r="A24" s="188"/>
      <c r="B24" s="231" t="s">
        <v>465</v>
      </c>
      <c r="C24" s="231"/>
      <c r="D24" s="56" t="s">
        <v>28</v>
      </c>
      <c r="E24" s="57" t="s">
        <v>466</v>
      </c>
      <c r="F24" s="57" t="s">
        <v>467</v>
      </c>
      <c r="G24" s="57" t="s">
        <v>468</v>
      </c>
      <c r="H24" s="57" t="s">
        <v>469</v>
      </c>
      <c r="I24" s="57" t="s">
        <v>470</v>
      </c>
      <c r="J24" s="57" t="s">
        <v>471</v>
      </c>
      <c r="K24" s="57" t="s">
        <v>472</v>
      </c>
      <c r="L24" s="57" t="s">
        <v>473</v>
      </c>
      <c r="M24" s="57" t="s">
        <v>474</v>
      </c>
      <c r="N24" s="57" t="s">
        <v>475</v>
      </c>
      <c r="O24" s="57" t="s">
        <v>476</v>
      </c>
      <c r="P24" s="57" t="s">
        <v>477</v>
      </c>
      <c r="Q24" s="15"/>
      <c r="R24" s="150" t="s">
        <v>41</v>
      </c>
      <c r="S24" s="58"/>
      <c r="T24" s="166"/>
    </row>
    <row r="25" spans="1:20" ht="11.1" customHeight="1" x14ac:dyDescent="0.25">
      <c r="A25" s="188"/>
      <c r="B25" s="231"/>
      <c r="C25" s="231"/>
      <c r="D25" s="56" t="s">
        <v>42</v>
      </c>
      <c r="E25" s="60"/>
      <c r="F25" s="60">
        <v>70</v>
      </c>
      <c r="G25" s="60">
        <v>80</v>
      </c>
      <c r="H25" s="60">
        <v>60</v>
      </c>
      <c r="I25" s="60">
        <v>70</v>
      </c>
      <c r="J25" s="60">
        <v>40</v>
      </c>
      <c r="K25" s="60">
        <v>70</v>
      </c>
      <c r="L25" s="60">
        <v>70</v>
      </c>
      <c r="M25" s="60">
        <v>80</v>
      </c>
      <c r="N25" s="60">
        <v>75</v>
      </c>
      <c r="O25" s="60">
        <v>60</v>
      </c>
      <c r="P25" s="60">
        <v>75</v>
      </c>
      <c r="Q25" s="15"/>
      <c r="R25" s="60">
        <f>AVERAGE(E25:P25)</f>
        <v>68.181818181818187</v>
      </c>
      <c r="S25" s="61" t="s">
        <v>43</v>
      </c>
      <c r="T25" s="166"/>
    </row>
    <row r="26" spans="1:20" ht="11.1" customHeight="1" x14ac:dyDescent="0.25">
      <c r="A26" s="188"/>
      <c r="B26" s="231"/>
      <c r="C26" s="231"/>
      <c r="D26" s="56" t="s">
        <v>44</v>
      </c>
      <c r="E26" s="62" t="s">
        <v>45</v>
      </c>
      <c r="F26" s="62" t="s">
        <v>98</v>
      </c>
      <c r="G26" s="62" t="s">
        <v>83</v>
      </c>
      <c r="H26" s="62" t="s">
        <v>98</v>
      </c>
      <c r="I26" s="62" t="s">
        <v>290</v>
      </c>
      <c r="J26" s="63" t="s">
        <v>121</v>
      </c>
      <c r="K26" s="62" t="s">
        <v>121</v>
      </c>
      <c r="L26" s="62" t="s">
        <v>121</v>
      </c>
      <c r="M26" s="62" t="s">
        <v>97</v>
      </c>
      <c r="N26" s="62" t="s">
        <v>98</v>
      </c>
      <c r="O26" s="62" t="s">
        <v>290</v>
      </c>
      <c r="P26" s="62" t="s">
        <v>290</v>
      </c>
      <c r="Q26" s="64"/>
      <c r="R26" s="60">
        <f>AVERAGE(E25:J25)</f>
        <v>64</v>
      </c>
      <c r="S26" s="61" t="s">
        <v>46</v>
      </c>
      <c r="T26" s="166"/>
    </row>
    <row r="27" spans="1:20" ht="11.1" customHeight="1" x14ac:dyDescent="0.25">
      <c r="A27" s="185"/>
      <c r="B27" s="184"/>
      <c r="C27" s="184"/>
      <c r="D27" s="59"/>
      <c r="E27" s="82"/>
      <c r="F27" s="82"/>
      <c r="G27" s="82"/>
      <c r="H27" s="82"/>
      <c r="I27" s="82"/>
      <c r="J27" s="83"/>
      <c r="K27" s="82"/>
      <c r="L27" s="82"/>
      <c r="M27" s="82"/>
      <c r="N27" s="82"/>
      <c r="O27" s="82"/>
      <c r="P27" s="82"/>
      <c r="Q27" s="81"/>
      <c r="R27" s="65"/>
      <c r="S27" s="85"/>
      <c r="T27" s="166"/>
    </row>
    <row r="29" spans="1:20" ht="20.100000000000001" customHeight="1" x14ac:dyDescent="0.25">
      <c r="A29" s="198" t="s">
        <v>168</v>
      </c>
      <c r="B29" s="198"/>
      <c r="C29" s="198"/>
      <c r="D29" s="165"/>
      <c r="E29" s="165"/>
      <c r="F29" s="165"/>
      <c r="G29" s="162"/>
      <c r="H29" s="165"/>
      <c r="I29" s="165"/>
      <c r="J29" s="165"/>
      <c r="K29" s="165"/>
      <c r="L29" s="152"/>
      <c r="M29" s="152"/>
      <c r="N29" s="165"/>
      <c r="O29" s="165"/>
      <c r="P29" s="165"/>
      <c r="Q29" s="165"/>
      <c r="R29" s="165"/>
      <c r="S29" s="165"/>
    </row>
    <row r="30" spans="1:20" ht="15" customHeight="1" x14ac:dyDescent="0.25">
      <c r="A30" s="215" t="s">
        <v>350</v>
      </c>
      <c r="B30" s="215"/>
      <c r="C30" s="215"/>
      <c r="D30" s="14" t="s">
        <v>26</v>
      </c>
      <c r="E30" s="165"/>
      <c r="F30" s="165"/>
      <c r="G30" s="162"/>
      <c r="H30" s="165"/>
      <c r="I30" s="165"/>
      <c r="J30" s="165"/>
      <c r="K30" s="165"/>
      <c r="L30" s="152"/>
      <c r="M30" s="152"/>
      <c r="N30" s="165"/>
      <c r="O30" s="165"/>
      <c r="P30" s="165"/>
      <c r="Q30" s="165"/>
      <c r="R30" s="165"/>
      <c r="S30" s="165"/>
    </row>
    <row r="31" spans="1:20" ht="11.1" customHeight="1" x14ac:dyDescent="0.25">
      <c r="A31" s="59"/>
      <c r="B31" s="55"/>
      <c r="C31" s="59"/>
      <c r="D31" s="59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59"/>
      <c r="R31" s="59"/>
      <c r="S31" s="59"/>
    </row>
    <row r="32" spans="1:20" ht="11.1" customHeight="1" x14ac:dyDescent="0.25">
      <c r="A32" s="55"/>
      <c r="B32" s="225" t="s">
        <v>122</v>
      </c>
      <c r="C32" s="226"/>
      <c r="D32" s="56" t="s">
        <v>28</v>
      </c>
      <c r="E32" s="57" t="s">
        <v>85</v>
      </c>
      <c r="F32" s="57" t="s">
        <v>86</v>
      </c>
      <c r="G32" s="57" t="s">
        <v>87</v>
      </c>
      <c r="H32" s="57" t="s">
        <v>88</v>
      </c>
      <c r="I32" s="57" t="s">
        <v>89</v>
      </c>
      <c r="J32" s="57" t="s">
        <v>90</v>
      </c>
      <c r="K32" s="57" t="s">
        <v>91</v>
      </c>
      <c r="L32" s="57" t="s">
        <v>92</v>
      </c>
      <c r="M32" s="57" t="s">
        <v>93</v>
      </c>
      <c r="N32" s="57" t="s">
        <v>94</v>
      </c>
      <c r="O32" s="57" t="s">
        <v>95</v>
      </c>
      <c r="P32" s="57" t="s">
        <v>96</v>
      </c>
      <c r="Q32" s="15"/>
      <c r="R32" s="57" t="s">
        <v>41</v>
      </c>
      <c r="S32" s="58"/>
    </row>
    <row r="33" spans="1:19" ht="11.1" customHeight="1" x14ac:dyDescent="0.25">
      <c r="A33" s="59"/>
      <c r="B33" s="227"/>
      <c r="C33" s="228"/>
      <c r="D33" s="56" t="s">
        <v>42</v>
      </c>
      <c r="E33" s="60"/>
      <c r="F33" s="60"/>
      <c r="G33" s="60">
        <v>45</v>
      </c>
      <c r="H33" s="60">
        <v>25</v>
      </c>
      <c r="I33" s="60">
        <v>70</v>
      </c>
      <c r="J33" s="60">
        <v>70</v>
      </c>
      <c r="K33" s="60">
        <v>45</v>
      </c>
      <c r="L33" s="60">
        <v>40</v>
      </c>
      <c r="M33" s="60">
        <v>30</v>
      </c>
      <c r="N33" s="60">
        <v>60</v>
      </c>
      <c r="O33" s="60">
        <v>30</v>
      </c>
      <c r="P33" s="60">
        <v>50</v>
      </c>
      <c r="Q33" s="15"/>
      <c r="R33" s="60">
        <f>AVERAGE(E33:P33)</f>
        <v>46.5</v>
      </c>
      <c r="S33" s="61" t="s">
        <v>43</v>
      </c>
    </row>
    <row r="34" spans="1:19" ht="11.1" customHeight="1" x14ac:dyDescent="0.25">
      <c r="A34" s="59"/>
      <c r="B34" s="229"/>
      <c r="C34" s="230"/>
      <c r="D34" s="56" t="s">
        <v>44</v>
      </c>
      <c r="E34" s="62" t="s">
        <v>45</v>
      </c>
      <c r="F34" s="62" t="s">
        <v>45</v>
      </c>
      <c r="G34" s="62" t="s">
        <v>464</v>
      </c>
      <c r="H34" s="62" t="s">
        <v>170</v>
      </c>
      <c r="I34" s="62" t="s">
        <v>171</v>
      </c>
      <c r="J34" s="62" t="s">
        <v>121</v>
      </c>
      <c r="K34" s="62" t="s">
        <v>121</v>
      </c>
      <c r="L34" s="62" t="s">
        <v>121</v>
      </c>
      <c r="M34" s="62" t="s">
        <v>121</v>
      </c>
      <c r="N34" s="62" t="s">
        <v>121</v>
      </c>
      <c r="O34" s="62" t="s">
        <v>121</v>
      </c>
      <c r="P34" s="62" t="s">
        <v>121</v>
      </c>
      <c r="Q34" s="64"/>
      <c r="R34" s="60">
        <f>AVERAGE(E33:J33)</f>
        <v>52.5</v>
      </c>
      <c r="S34" s="61" t="s">
        <v>46</v>
      </c>
    </row>
    <row r="35" spans="1:19" ht="11.1" customHeight="1" x14ac:dyDescent="0.25">
      <c r="A35" s="59"/>
      <c r="B35" s="15"/>
      <c r="C35" s="15"/>
      <c r="D35" s="15"/>
      <c r="E35" s="15"/>
      <c r="F35" s="15"/>
      <c r="G35" s="16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1.1" customHeight="1" x14ac:dyDescent="0.25">
      <c r="A36" s="55"/>
      <c r="B36" s="225" t="s">
        <v>128</v>
      </c>
      <c r="C36" s="226"/>
      <c r="D36" s="56" t="s">
        <v>28</v>
      </c>
      <c r="E36" s="57" t="s">
        <v>124</v>
      </c>
      <c r="F36" s="57" t="s">
        <v>125</v>
      </c>
      <c r="G36" s="57" t="s">
        <v>126</v>
      </c>
      <c r="H36" s="57" t="s">
        <v>127</v>
      </c>
      <c r="I36" s="57" t="s">
        <v>129</v>
      </c>
      <c r="J36" s="57" t="s">
        <v>130</v>
      </c>
      <c r="K36" s="57" t="s">
        <v>131</v>
      </c>
      <c r="L36" s="57" t="s">
        <v>132</v>
      </c>
      <c r="M36" s="57" t="s">
        <v>133</v>
      </c>
      <c r="N36" s="57" t="s">
        <v>134</v>
      </c>
      <c r="O36" s="57" t="s">
        <v>135</v>
      </c>
      <c r="P36" s="57" t="s">
        <v>136</v>
      </c>
      <c r="Q36" s="15"/>
      <c r="R36" s="57" t="s">
        <v>41</v>
      </c>
      <c r="S36" s="58"/>
    </row>
    <row r="37" spans="1:19" ht="11.1" customHeight="1" x14ac:dyDescent="0.25">
      <c r="A37" s="59"/>
      <c r="B37" s="227"/>
      <c r="C37" s="228"/>
      <c r="D37" s="56" t="s">
        <v>42</v>
      </c>
      <c r="E37" s="60"/>
      <c r="F37" s="62"/>
      <c r="G37" s="60">
        <v>50</v>
      </c>
      <c r="H37" s="60">
        <v>20</v>
      </c>
      <c r="I37" s="60">
        <v>40</v>
      </c>
      <c r="J37" s="60">
        <v>50</v>
      </c>
      <c r="K37" s="60">
        <v>40</v>
      </c>
      <c r="L37" s="60">
        <v>70</v>
      </c>
      <c r="M37" s="60">
        <v>70</v>
      </c>
      <c r="N37" s="60">
        <v>85</v>
      </c>
      <c r="O37" s="60">
        <v>70</v>
      </c>
      <c r="P37" s="60">
        <v>80</v>
      </c>
      <c r="Q37" s="15"/>
      <c r="R37" s="60">
        <f>AVERAGE(E37:P37)</f>
        <v>57.5</v>
      </c>
      <c r="S37" s="61" t="s">
        <v>43</v>
      </c>
    </row>
    <row r="38" spans="1:19" ht="11.1" customHeight="1" x14ac:dyDescent="0.25">
      <c r="A38" s="59"/>
      <c r="B38" s="229"/>
      <c r="C38" s="230"/>
      <c r="D38" s="56" t="s">
        <v>44</v>
      </c>
      <c r="E38" s="62" t="s">
        <v>45</v>
      </c>
      <c r="F38" s="62" t="s">
        <v>45</v>
      </c>
      <c r="G38" s="62" t="s">
        <v>83</v>
      </c>
      <c r="H38" s="62" t="s">
        <v>121</v>
      </c>
      <c r="I38" s="62" t="s">
        <v>144</v>
      </c>
      <c r="J38" s="62" t="s">
        <v>144</v>
      </c>
      <c r="K38" s="62" t="s">
        <v>121</v>
      </c>
      <c r="L38" s="62" t="s">
        <v>121</v>
      </c>
      <c r="M38" s="62" t="s">
        <v>121</v>
      </c>
      <c r="N38" s="62" t="s">
        <v>121</v>
      </c>
      <c r="O38" s="62" t="s">
        <v>121</v>
      </c>
      <c r="P38" s="62" t="s">
        <v>121</v>
      </c>
      <c r="Q38" s="64"/>
      <c r="R38" s="60">
        <f>AVERAGE(E37:J37)</f>
        <v>40</v>
      </c>
      <c r="S38" s="61" t="s">
        <v>46</v>
      </c>
    </row>
    <row r="39" spans="1:19" ht="11.1" customHeight="1" x14ac:dyDescent="0.25">
      <c r="A39" s="59"/>
      <c r="B39" s="15"/>
      <c r="C39" s="15"/>
      <c r="D39" s="15"/>
      <c r="E39" s="15"/>
      <c r="F39" s="15"/>
      <c r="G39" s="16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1.1" customHeight="1" x14ac:dyDescent="0.25">
      <c r="A40" s="55"/>
      <c r="B40" s="225" t="s">
        <v>295</v>
      </c>
      <c r="C40" s="226"/>
      <c r="D40" s="56" t="s">
        <v>28</v>
      </c>
      <c r="E40" s="57" t="s">
        <v>296</v>
      </c>
      <c r="F40" s="57" t="s">
        <v>297</v>
      </c>
      <c r="G40" s="57" t="s">
        <v>298</v>
      </c>
      <c r="H40" s="57" t="s">
        <v>299</v>
      </c>
      <c r="I40" s="57" t="s">
        <v>300</v>
      </c>
      <c r="J40" s="57" t="s">
        <v>301</v>
      </c>
      <c r="K40" s="57" t="s">
        <v>302</v>
      </c>
      <c r="L40" s="57" t="s">
        <v>303</v>
      </c>
      <c r="M40" s="57" t="s">
        <v>304</v>
      </c>
      <c r="N40" s="57" t="s">
        <v>305</v>
      </c>
      <c r="O40" s="57" t="s">
        <v>306</v>
      </c>
      <c r="P40" s="57" t="s">
        <v>307</v>
      </c>
      <c r="Q40" s="15"/>
      <c r="R40" s="57" t="s">
        <v>41</v>
      </c>
      <c r="S40" s="58"/>
    </row>
    <row r="41" spans="1:19" ht="11.1" customHeight="1" x14ac:dyDescent="0.25">
      <c r="A41" s="59"/>
      <c r="B41" s="227"/>
      <c r="C41" s="228"/>
      <c r="D41" s="56" t="s">
        <v>42</v>
      </c>
      <c r="E41" s="60">
        <v>60</v>
      </c>
      <c r="F41" s="60">
        <v>45</v>
      </c>
      <c r="G41" s="60">
        <v>60</v>
      </c>
      <c r="H41" s="60">
        <v>40</v>
      </c>
      <c r="I41" s="60">
        <v>35</v>
      </c>
      <c r="J41" s="60">
        <v>50</v>
      </c>
      <c r="K41" s="60">
        <v>80</v>
      </c>
      <c r="L41" s="60">
        <v>40</v>
      </c>
      <c r="M41" s="60">
        <v>80</v>
      </c>
      <c r="N41" s="60">
        <v>110</v>
      </c>
      <c r="O41" s="60">
        <v>100</v>
      </c>
      <c r="P41" s="60">
        <v>90</v>
      </c>
      <c r="Q41" s="15"/>
      <c r="R41" s="60">
        <f>AVERAGE(E41:P41)</f>
        <v>65.833333333333329</v>
      </c>
      <c r="S41" s="61" t="s">
        <v>43</v>
      </c>
    </row>
    <row r="42" spans="1:19" ht="11.1" customHeight="1" x14ac:dyDescent="0.25">
      <c r="A42" s="59"/>
      <c r="B42" s="229"/>
      <c r="C42" s="230"/>
      <c r="D42" s="56" t="s">
        <v>44</v>
      </c>
      <c r="E42" s="62" t="s">
        <v>121</v>
      </c>
      <c r="F42" s="62" t="s">
        <v>121</v>
      </c>
      <c r="G42" s="62" t="s">
        <v>308</v>
      </c>
      <c r="H42" s="62" t="s">
        <v>83</v>
      </c>
      <c r="I42" s="62" t="s">
        <v>83</v>
      </c>
      <c r="J42" s="63" t="s">
        <v>83</v>
      </c>
      <c r="K42" s="62" t="s">
        <v>121</v>
      </c>
      <c r="L42" s="62" t="s">
        <v>83</v>
      </c>
      <c r="M42" s="62" t="s">
        <v>83</v>
      </c>
      <c r="N42" s="62" t="s">
        <v>121</v>
      </c>
      <c r="O42" s="62" t="s">
        <v>121</v>
      </c>
      <c r="P42" s="62" t="s">
        <v>121</v>
      </c>
      <c r="Q42" s="64"/>
      <c r="R42" s="60">
        <f>AVERAGE(E41:J41)</f>
        <v>48.333333333333336</v>
      </c>
      <c r="S42" s="61" t="s">
        <v>46</v>
      </c>
    </row>
    <row r="43" spans="1:19" ht="11.1" customHeight="1" x14ac:dyDescent="0.25">
      <c r="A43" s="179"/>
      <c r="B43" s="15"/>
      <c r="C43" s="15"/>
      <c r="D43" s="15"/>
      <c r="E43" s="15"/>
      <c r="F43" s="15"/>
      <c r="G43" s="16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1.1" customHeight="1" x14ac:dyDescent="0.25">
      <c r="A44" s="179"/>
      <c r="B44" s="231" t="s">
        <v>408</v>
      </c>
      <c r="C44" s="231"/>
      <c r="D44" s="56" t="s">
        <v>28</v>
      </c>
      <c r="E44" s="57" t="s">
        <v>411</v>
      </c>
      <c r="F44" s="57" t="s">
        <v>412</v>
      </c>
      <c r="G44" s="57" t="s">
        <v>413</v>
      </c>
      <c r="H44" s="57" t="s">
        <v>414</v>
      </c>
      <c r="I44" s="57" t="s">
        <v>415</v>
      </c>
      <c r="J44" s="57" t="s">
        <v>416</v>
      </c>
      <c r="K44" s="57" t="s">
        <v>417</v>
      </c>
      <c r="L44" s="57" t="s">
        <v>418</v>
      </c>
      <c r="M44" s="57" t="s">
        <v>419</v>
      </c>
      <c r="N44" s="57" t="s">
        <v>420</v>
      </c>
      <c r="O44" s="57" t="s">
        <v>421</v>
      </c>
      <c r="P44" s="57" t="s">
        <v>422</v>
      </c>
      <c r="Q44" s="15"/>
      <c r="R44" s="57" t="s">
        <v>41</v>
      </c>
      <c r="S44" s="58"/>
    </row>
    <row r="45" spans="1:19" ht="11.1" customHeight="1" x14ac:dyDescent="0.25">
      <c r="A45" s="179"/>
      <c r="B45" s="231"/>
      <c r="C45" s="231"/>
      <c r="D45" s="56" t="s">
        <v>42</v>
      </c>
      <c r="E45" s="60">
        <v>75</v>
      </c>
      <c r="F45" s="60">
        <v>50</v>
      </c>
      <c r="G45" s="60">
        <v>30</v>
      </c>
      <c r="H45" s="60">
        <v>100</v>
      </c>
      <c r="I45" s="60">
        <v>60</v>
      </c>
      <c r="J45" s="60">
        <v>50</v>
      </c>
      <c r="K45" s="60">
        <v>40</v>
      </c>
      <c r="L45" s="60">
        <v>30</v>
      </c>
      <c r="M45" s="60">
        <v>45</v>
      </c>
      <c r="N45" s="60">
        <v>40</v>
      </c>
      <c r="O45" s="60">
        <v>75</v>
      </c>
      <c r="P45" s="60">
        <v>50</v>
      </c>
      <c r="Q45" s="15"/>
      <c r="R45" s="60">
        <f>AVERAGE(E45:P45)</f>
        <v>53.75</v>
      </c>
      <c r="S45" s="61" t="s">
        <v>43</v>
      </c>
    </row>
    <row r="46" spans="1:19" ht="11.1" customHeight="1" x14ac:dyDescent="0.25">
      <c r="A46" s="179"/>
      <c r="B46" s="231"/>
      <c r="C46" s="231"/>
      <c r="D46" s="56" t="s">
        <v>44</v>
      </c>
      <c r="E46" s="62" t="s">
        <v>121</v>
      </c>
      <c r="F46" s="62" t="s">
        <v>121</v>
      </c>
      <c r="G46" s="62" t="s">
        <v>83</v>
      </c>
      <c r="H46" s="62" t="s">
        <v>121</v>
      </c>
      <c r="I46" s="62" t="s">
        <v>121</v>
      </c>
      <c r="J46" s="63" t="s">
        <v>121</v>
      </c>
      <c r="K46" s="62" t="s">
        <v>83</v>
      </c>
      <c r="L46" s="62" t="s">
        <v>144</v>
      </c>
      <c r="M46" s="62" t="s">
        <v>83</v>
      </c>
      <c r="N46" s="62" t="s">
        <v>83</v>
      </c>
      <c r="O46" s="62" t="s">
        <v>83</v>
      </c>
      <c r="P46" s="62" t="s">
        <v>83</v>
      </c>
      <c r="Q46" s="64"/>
      <c r="R46" s="60">
        <f>AVERAGE(E45:J45)</f>
        <v>60.833333333333336</v>
      </c>
      <c r="S46" s="61" t="s">
        <v>46</v>
      </c>
    </row>
    <row r="47" spans="1:19" ht="11.1" customHeight="1" x14ac:dyDescent="0.25">
      <c r="A47" s="185"/>
      <c r="B47" s="184"/>
      <c r="C47" s="184"/>
      <c r="D47" s="59"/>
      <c r="E47" s="82"/>
      <c r="F47" s="82"/>
      <c r="G47" s="82"/>
      <c r="H47" s="82"/>
      <c r="I47" s="82"/>
      <c r="J47" s="83"/>
      <c r="K47" s="82"/>
      <c r="L47" s="82"/>
      <c r="M47" s="82"/>
      <c r="N47" s="82"/>
      <c r="O47" s="82"/>
      <c r="P47" s="82"/>
      <c r="Q47" s="81"/>
      <c r="R47" s="65"/>
      <c r="S47" s="85"/>
    </row>
    <row r="48" spans="1:19" ht="11.1" customHeight="1" x14ac:dyDescent="0.25">
      <c r="A48" s="183"/>
      <c r="B48" s="231" t="s">
        <v>446</v>
      </c>
      <c r="C48" s="231"/>
      <c r="D48" s="56" t="s">
        <v>28</v>
      </c>
      <c r="E48" s="57" t="s">
        <v>434</v>
      </c>
      <c r="F48" s="57" t="s">
        <v>435</v>
      </c>
      <c r="G48" s="57" t="s">
        <v>436</v>
      </c>
      <c r="H48" s="57" t="s">
        <v>437</v>
      </c>
      <c r="I48" s="57" t="s">
        <v>438</v>
      </c>
      <c r="J48" s="57" t="s">
        <v>439</v>
      </c>
      <c r="K48" s="57" t="s">
        <v>440</v>
      </c>
      <c r="L48" s="57" t="s">
        <v>441</v>
      </c>
      <c r="M48" s="57" t="s">
        <v>442</v>
      </c>
      <c r="N48" s="57" t="s">
        <v>443</v>
      </c>
      <c r="O48" s="57" t="s">
        <v>444</v>
      </c>
      <c r="P48" s="57" t="s">
        <v>445</v>
      </c>
      <c r="Q48" s="15"/>
      <c r="R48" s="57" t="s">
        <v>41</v>
      </c>
      <c r="S48" s="58"/>
    </row>
    <row r="49" spans="1:19" ht="11.1" customHeight="1" x14ac:dyDescent="0.25">
      <c r="A49" s="183"/>
      <c r="B49" s="231"/>
      <c r="C49" s="231"/>
      <c r="D49" s="56" t="s">
        <v>42</v>
      </c>
      <c r="E49" s="60">
        <v>60</v>
      </c>
      <c r="F49" s="60">
        <v>45</v>
      </c>
      <c r="G49" s="60">
        <v>60</v>
      </c>
      <c r="H49" s="60">
        <v>40</v>
      </c>
      <c r="I49" s="60">
        <v>40</v>
      </c>
      <c r="J49" s="60">
        <v>50</v>
      </c>
      <c r="K49" s="60">
        <v>50</v>
      </c>
      <c r="L49" s="60">
        <v>40</v>
      </c>
      <c r="M49" s="60">
        <v>40</v>
      </c>
      <c r="N49" s="60">
        <v>50</v>
      </c>
      <c r="O49" s="60">
        <v>50</v>
      </c>
      <c r="P49" s="60">
        <v>60</v>
      </c>
      <c r="Q49" s="15"/>
      <c r="R49" s="60">
        <f>AVERAGE(E49:P49)</f>
        <v>48.75</v>
      </c>
      <c r="S49" s="61" t="s">
        <v>43</v>
      </c>
    </row>
    <row r="50" spans="1:19" ht="11.1" customHeight="1" x14ac:dyDescent="0.25">
      <c r="A50" s="183"/>
      <c r="B50" s="231"/>
      <c r="C50" s="231"/>
      <c r="D50" s="56" t="s">
        <v>44</v>
      </c>
      <c r="E50" s="62" t="s">
        <v>121</v>
      </c>
      <c r="F50" s="62" t="s">
        <v>83</v>
      </c>
      <c r="G50" s="62" t="s">
        <v>83</v>
      </c>
      <c r="H50" s="62" t="s">
        <v>83</v>
      </c>
      <c r="I50" s="62" t="s">
        <v>83</v>
      </c>
      <c r="J50" s="63" t="s">
        <v>83</v>
      </c>
      <c r="K50" s="62" t="s">
        <v>121</v>
      </c>
      <c r="L50" s="62" t="s">
        <v>121</v>
      </c>
      <c r="M50" s="62" t="s">
        <v>121</v>
      </c>
      <c r="N50" s="62" t="s">
        <v>83</v>
      </c>
      <c r="O50" s="62" t="s">
        <v>121</v>
      </c>
      <c r="P50" s="62" t="s">
        <v>121</v>
      </c>
      <c r="Q50" s="64"/>
      <c r="R50" s="60">
        <f>AVERAGE(E49:J49)</f>
        <v>49.166666666666664</v>
      </c>
      <c r="S50" s="61" t="s">
        <v>46</v>
      </c>
    </row>
    <row r="51" spans="1:19" ht="11.1" customHeight="1" x14ac:dyDescent="0.25">
      <c r="A51" s="185"/>
      <c r="B51" s="189"/>
      <c r="C51" s="189"/>
      <c r="D51" s="59"/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82"/>
      <c r="Q51" s="81"/>
      <c r="R51" s="65"/>
      <c r="S51" s="85"/>
    </row>
    <row r="52" spans="1:19" ht="11.1" customHeight="1" x14ac:dyDescent="0.25">
      <c r="A52" s="188"/>
      <c r="B52" s="231" t="s">
        <v>465</v>
      </c>
      <c r="C52" s="231"/>
      <c r="D52" s="56" t="s">
        <v>28</v>
      </c>
      <c r="E52" s="57" t="s">
        <v>466</v>
      </c>
      <c r="F52" s="57" t="s">
        <v>467</v>
      </c>
      <c r="G52" s="57" t="s">
        <v>468</v>
      </c>
      <c r="H52" s="57" t="s">
        <v>469</v>
      </c>
      <c r="I52" s="57" t="s">
        <v>470</v>
      </c>
      <c r="J52" s="57" t="s">
        <v>471</v>
      </c>
      <c r="K52" s="57" t="s">
        <v>472</v>
      </c>
      <c r="L52" s="57" t="s">
        <v>473</v>
      </c>
      <c r="M52" s="57" t="s">
        <v>474</v>
      </c>
      <c r="N52" s="57" t="s">
        <v>475</v>
      </c>
      <c r="O52" s="57" t="s">
        <v>476</v>
      </c>
      <c r="P52" s="57" t="s">
        <v>477</v>
      </c>
      <c r="Q52" s="15"/>
      <c r="R52" s="150" t="s">
        <v>41</v>
      </c>
      <c r="S52" s="58"/>
    </row>
    <row r="53" spans="1:19" ht="11.1" customHeight="1" x14ac:dyDescent="0.25">
      <c r="A53" s="188"/>
      <c r="B53" s="231"/>
      <c r="C53" s="231"/>
      <c r="D53" s="56" t="s">
        <v>42</v>
      </c>
      <c r="E53" s="60"/>
      <c r="F53" s="60">
        <v>70</v>
      </c>
      <c r="G53" s="60">
        <v>40</v>
      </c>
      <c r="H53" s="60">
        <v>70</v>
      </c>
      <c r="I53" s="60">
        <v>30</v>
      </c>
      <c r="J53" s="60">
        <v>70</v>
      </c>
      <c r="K53" s="60">
        <v>60</v>
      </c>
      <c r="L53" s="60">
        <v>40</v>
      </c>
      <c r="M53" s="60">
        <v>50</v>
      </c>
      <c r="N53" s="60">
        <v>50</v>
      </c>
      <c r="O53" s="60">
        <v>80</v>
      </c>
      <c r="P53" s="60">
        <v>80</v>
      </c>
      <c r="Q53" s="15"/>
      <c r="R53" s="60">
        <f>AVERAGE(E53:P53)</f>
        <v>58.18181818181818</v>
      </c>
      <c r="S53" s="61" t="s">
        <v>43</v>
      </c>
    </row>
    <row r="54" spans="1:19" ht="11.1" customHeight="1" x14ac:dyDescent="0.25">
      <c r="A54" s="188"/>
      <c r="B54" s="231"/>
      <c r="C54" s="231"/>
      <c r="D54" s="56" t="s">
        <v>44</v>
      </c>
      <c r="E54" s="62" t="s">
        <v>45</v>
      </c>
      <c r="F54" s="62" t="s">
        <v>83</v>
      </c>
      <c r="G54" s="62" t="s">
        <v>83</v>
      </c>
      <c r="H54" s="62" t="s">
        <v>83</v>
      </c>
      <c r="I54" s="62" t="s">
        <v>83</v>
      </c>
      <c r="J54" s="63" t="s">
        <v>83</v>
      </c>
      <c r="K54" s="62" t="s">
        <v>121</v>
      </c>
      <c r="L54" s="62" t="s">
        <v>83</v>
      </c>
      <c r="M54" s="62" t="s">
        <v>83</v>
      </c>
      <c r="N54" s="62" t="s">
        <v>83</v>
      </c>
      <c r="O54" s="62" t="s">
        <v>83</v>
      </c>
      <c r="P54" s="62" t="s">
        <v>83</v>
      </c>
      <c r="Q54" s="64"/>
      <c r="R54" s="60">
        <f>AVERAGE(E53:J53)</f>
        <v>56</v>
      </c>
      <c r="S54" s="61" t="s">
        <v>46</v>
      </c>
    </row>
    <row r="55" spans="1:19" ht="11.1" customHeight="1" x14ac:dyDescent="0.25">
      <c r="A55" s="185"/>
      <c r="B55" s="184"/>
      <c r="C55" s="184"/>
      <c r="D55" s="59"/>
      <c r="E55" s="82"/>
      <c r="F55" s="82"/>
      <c r="G55" s="82"/>
      <c r="H55" s="82"/>
      <c r="I55" s="82"/>
      <c r="J55" s="83"/>
      <c r="K55" s="82"/>
      <c r="L55" s="82"/>
      <c r="M55" s="82"/>
      <c r="N55" s="82"/>
      <c r="O55" s="82"/>
      <c r="P55" s="82"/>
      <c r="Q55" s="81"/>
      <c r="R55" s="65"/>
      <c r="S55" s="85"/>
    </row>
    <row r="57" spans="1:19" ht="20.100000000000001" customHeight="1" x14ac:dyDescent="0.25">
      <c r="A57" s="198" t="s">
        <v>410</v>
      </c>
      <c r="B57" s="198"/>
      <c r="C57" s="198"/>
      <c r="D57" s="165"/>
      <c r="E57" s="165"/>
      <c r="F57" s="165"/>
      <c r="G57" s="162"/>
      <c r="H57" s="165"/>
      <c r="I57" s="165"/>
      <c r="J57" s="165"/>
      <c r="K57" s="165"/>
      <c r="L57" s="152"/>
      <c r="M57" s="152"/>
      <c r="N57" s="165"/>
      <c r="O57" s="165"/>
      <c r="P57" s="165"/>
      <c r="Q57" s="165"/>
      <c r="R57" s="165"/>
      <c r="S57" s="165"/>
    </row>
    <row r="58" spans="1:19" ht="15" customHeight="1" x14ac:dyDescent="0.25">
      <c r="A58" s="215" t="s">
        <v>350</v>
      </c>
      <c r="B58" s="215"/>
      <c r="C58" s="215"/>
      <c r="D58" s="14" t="s">
        <v>26</v>
      </c>
      <c r="E58" s="165"/>
      <c r="F58" s="165"/>
      <c r="G58" s="162"/>
      <c r="H58" s="165"/>
      <c r="I58" s="165"/>
      <c r="J58" s="165"/>
      <c r="K58" s="165"/>
      <c r="L58" s="152"/>
      <c r="M58" s="152"/>
      <c r="N58" s="165"/>
      <c r="O58" s="165"/>
      <c r="P58" s="165"/>
      <c r="Q58" s="165"/>
      <c r="R58" s="165"/>
      <c r="S58" s="165"/>
    </row>
    <row r="59" spans="1:19" ht="11.1" customHeight="1" x14ac:dyDescent="0.25">
      <c r="A59" s="165"/>
      <c r="B59" s="165"/>
      <c r="C59" s="165"/>
      <c r="D59" s="165"/>
      <c r="E59" s="165"/>
      <c r="F59" s="165"/>
      <c r="G59" s="162"/>
      <c r="H59" s="165"/>
      <c r="I59" s="165"/>
      <c r="J59" s="165"/>
      <c r="K59" s="165"/>
      <c r="L59" s="152"/>
      <c r="M59" s="152"/>
      <c r="N59" s="165"/>
      <c r="O59" s="165"/>
      <c r="P59" s="165"/>
      <c r="Q59" s="165"/>
      <c r="R59" s="165"/>
      <c r="S59" s="165"/>
    </row>
    <row r="60" spans="1:19" ht="11.1" customHeight="1" x14ac:dyDescent="0.25">
      <c r="A60" s="55"/>
      <c r="B60" s="225" t="s">
        <v>118</v>
      </c>
      <c r="C60" s="226"/>
      <c r="D60" s="56" t="s">
        <v>28</v>
      </c>
      <c r="E60" s="57" t="s">
        <v>60</v>
      </c>
      <c r="F60" s="57" t="s">
        <v>61</v>
      </c>
      <c r="G60" s="57" t="s">
        <v>62</v>
      </c>
      <c r="H60" s="57" t="s">
        <v>63</v>
      </c>
      <c r="I60" s="57" t="s">
        <v>64</v>
      </c>
      <c r="J60" s="57" t="s">
        <v>65</v>
      </c>
      <c r="K60" s="57" t="s">
        <v>66</v>
      </c>
      <c r="L60" s="57" t="s">
        <v>67</v>
      </c>
      <c r="M60" s="57" t="s">
        <v>68</v>
      </c>
      <c r="N60" s="57" t="s">
        <v>56</v>
      </c>
      <c r="O60" s="57" t="s">
        <v>69</v>
      </c>
      <c r="P60" s="57" t="s">
        <v>70</v>
      </c>
      <c r="Q60" s="15"/>
      <c r="R60" s="57" t="s">
        <v>41</v>
      </c>
      <c r="S60" s="58"/>
    </row>
    <row r="61" spans="1:19" ht="11.1" customHeight="1" x14ac:dyDescent="0.25">
      <c r="A61" s="59"/>
      <c r="B61" s="227"/>
      <c r="C61" s="228"/>
      <c r="D61" s="56" t="s">
        <v>42</v>
      </c>
      <c r="E61" s="60">
        <v>110</v>
      </c>
      <c r="F61" s="60">
        <v>75</v>
      </c>
      <c r="G61" s="60">
        <v>70</v>
      </c>
      <c r="H61" s="60">
        <v>45</v>
      </c>
      <c r="I61" s="60">
        <v>45</v>
      </c>
      <c r="J61" s="60">
        <v>50</v>
      </c>
      <c r="K61" s="60">
        <v>60</v>
      </c>
      <c r="L61" s="60">
        <v>40</v>
      </c>
      <c r="M61" s="60">
        <v>50</v>
      </c>
      <c r="N61" s="60">
        <v>60</v>
      </c>
      <c r="O61" s="60">
        <v>50</v>
      </c>
      <c r="P61" s="60">
        <v>75</v>
      </c>
      <c r="Q61" s="15"/>
      <c r="R61" s="60">
        <f>AVERAGE(E61:P61)</f>
        <v>60.833333333333336</v>
      </c>
      <c r="S61" s="61" t="s">
        <v>43</v>
      </c>
    </row>
    <row r="62" spans="1:19" ht="11.1" customHeight="1" x14ac:dyDescent="0.25">
      <c r="A62" s="59"/>
      <c r="B62" s="229"/>
      <c r="C62" s="230"/>
      <c r="D62" s="56" t="s">
        <v>44</v>
      </c>
      <c r="E62" s="62"/>
      <c r="F62" s="62"/>
      <c r="G62" s="62"/>
      <c r="H62" s="62"/>
      <c r="I62" s="62"/>
      <c r="J62" s="63"/>
      <c r="K62" s="63"/>
      <c r="L62" s="63"/>
      <c r="M62" s="63"/>
      <c r="N62" s="63"/>
      <c r="O62" s="63"/>
      <c r="P62" s="63"/>
      <c r="Q62" s="64"/>
      <c r="R62" s="60">
        <f>AVERAGE(E61:J61)</f>
        <v>65.833333333333329</v>
      </c>
      <c r="S62" s="61" t="s">
        <v>46</v>
      </c>
    </row>
    <row r="63" spans="1:19" ht="11.1" customHeight="1" x14ac:dyDescent="0.25">
      <c r="A63" s="59"/>
      <c r="B63" s="55"/>
      <c r="C63" s="59"/>
      <c r="D63" s="59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59"/>
      <c r="R63" s="59"/>
      <c r="S63" s="59"/>
    </row>
    <row r="64" spans="1:19" ht="11.1" customHeight="1" x14ac:dyDescent="0.25">
      <c r="A64" s="55"/>
      <c r="B64" s="225" t="s">
        <v>119</v>
      </c>
      <c r="C64" s="226"/>
      <c r="D64" s="56" t="s">
        <v>28</v>
      </c>
      <c r="E64" s="57" t="s">
        <v>71</v>
      </c>
      <c r="F64" s="57" t="s">
        <v>72</v>
      </c>
      <c r="G64" s="57" t="s">
        <v>73</v>
      </c>
      <c r="H64" s="57" t="s">
        <v>74</v>
      </c>
      <c r="I64" s="57" t="s">
        <v>75</v>
      </c>
      <c r="J64" s="57" t="s">
        <v>76</v>
      </c>
      <c r="K64" s="57" t="s">
        <v>77</v>
      </c>
      <c r="L64" s="57" t="s">
        <v>78</v>
      </c>
      <c r="M64" s="57" t="s">
        <v>79</v>
      </c>
      <c r="N64" s="57" t="s">
        <v>80</v>
      </c>
      <c r="O64" s="57" t="s">
        <v>81</v>
      </c>
      <c r="P64" s="57" t="s">
        <v>82</v>
      </c>
      <c r="Q64" s="15"/>
      <c r="R64" s="57" t="s">
        <v>41</v>
      </c>
      <c r="S64" s="58"/>
    </row>
    <row r="65" spans="1:19" ht="11.1" customHeight="1" x14ac:dyDescent="0.25">
      <c r="A65" s="59"/>
      <c r="B65" s="227"/>
      <c r="C65" s="228"/>
      <c r="D65" s="56" t="s">
        <v>42</v>
      </c>
      <c r="E65" s="60">
        <v>80</v>
      </c>
      <c r="F65" s="60">
        <v>55</v>
      </c>
      <c r="G65" s="60">
        <v>40</v>
      </c>
      <c r="H65" s="60">
        <v>70</v>
      </c>
      <c r="I65" s="60">
        <v>50</v>
      </c>
      <c r="J65" s="60">
        <v>50</v>
      </c>
      <c r="K65" s="60">
        <v>55</v>
      </c>
      <c r="L65" s="60">
        <v>40</v>
      </c>
      <c r="M65" s="60">
        <v>35</v>
      </c>
      <c r="N65" s="60">
        <v>80</v>
      </c>
      <c r="O65" s="60">
        <v>100</v>
      </c>
      <c r="P65" s="60">
        <v>100</v>
      </c>
      <c r="Q65" s="15"/>
      <c r="R65" s="60">
        <f>AVERAGE(E65:P65)</f>
        <v>62.916666666666664</v>
      </c>
      <c r="S65" s="61" t="s">
        <v>43</v>
      </c>
    </row>
    <row r="66" spans="1:19" ht="11.1" customHeight="1" x14ac:dyDescent="0.25">
      <c r="A66" s="59"/>
      <c r="B66" s="229"/>
      <c r="C66" s="230"/>
      <c r="D66" s="56" t="s">
        <v>44</v>
      </c>
      <c r="E66" s="62"/>
      <c r="F66" s="62"/>
      <c r="G66" s="62"/>
      <c r="H66" s="62"/>
      <c r="I66" s="62"/>
      <c r="J66" s="63"/>
      <c r="K66" s="63"/>
      <c r="L66" s="63"/>
      <c r="M66" s="63"/>
      <c r="N66" s="63"/>
      <c r="O66" s="63"/>
      <c r="P66" s="63"/>
      <c r="Q66" s="64"/>
      <c r="R66" s="60">
        <f>AVERAGE(E65:J65)</f>
        <v>57.5</v>
      </c>
      <c r="S66" s="61" t="s">
        <v>46</v>
      </c>
    </row>
    <row r="67" spans="1:19" ht="11.1" customHeight="1" x14ac:dyDescent="0.25">
      <c r="A67" s="59"/>
      <c r="B67" s="55"/>
      <c r="C67" s="59"/>
      <c r="D67" s="59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59"/>
      <c r="R67" s="59"/>
      <c r="S67" s="59"/>
    </row>
    <row r="68" spans="1:19" ht="11.1" customHeight="1" x14ac:dyDescent="0.25">
      <c r="A68" s="55"/>
      <c r="B68" s="225" t="s">
        <v>122</v>
      </c>
      <c r="C68" s="226"/>
      <c r="D68" s="56" t="s">
        <v>28</v>
      </c>
      <c r="E68" s="57" t="s">
        <v>85</v>
      </c>
      <c r="F68" s="57" t="s">
        <v>86</v>
      </c>
      <c r="G68" s="57" t="s">
        <v>87</v>
      </c>
      <c r="H68" s="57" t="s">
        <v>88</v>
      </c>
      <c r="I68" s="57" t="s">
        <v>89</v>
      </c>
      <c r="J68" s="57" t="s">
        <v>90</v>
      </c>
      <c r="K68" s="57" t="s">
        <v>91</v>
      </c>
      <c r="L68" s="57" t="s">
        <v>92</v>
      </c>
      <c r="M68" s="57" t="s">
        <v>93</v>
      </c>
      <c r="N68" s="57" t="s">
        <v>94</v>
      </c>
      <c r="O68" s="57" t="s">
        <v>95</v>
      </c>
      <c r="P68" s="57" t="s">
        <v>96</v>
      </c>
      <c r="Q68" s="15"/>
      <c r="R68" s="57" t="s">
        <v>41</v>
      </c>
      <c r="S68" s="58"/>
    </row>
    <row r="69" spans="1:19" ht="11.1" customHeight="1" x14ac:dyDescent="0.25">
      <c r="A69" s="59"/>
      <c r="B69" s="227"/>
      <c r="C69" s="228"/>
      <c r="D69" s="56" t="s">
        <v>42</v>
      </c>
      <c r="E69" s="60">
        <v>30</v>
      </c>
      <c r="F69" s="60">
        <v>60</v>
      </c>
      <c r="G69" s="60">
        <v>50</v>
      </c>
      <c r="H69" s="60">
        <v>50</v>
      </c>
      <c r="I69" s="60">
        <v>50</v>
      </c>
      <c r="J69" s="60">
        <v>40</v>
      </c>
      <c r="K69" s="60">
        <v>50</v>
      </c>
      <c r="L69" s="60">
        <v>40</v>
      </c>
      <c r="M69" s="60">
        <v>50</v>
      </c>
      <c r="N69" s="60">
        <v>40</v>
      </c>
      <c r="O69" s="60">
        <v>40</v>
      </c>
      <c r="P69" s="60">
        <v>40</v>
      </c>
      <c r="Q69" s="15"/>
      <c r="R69" s="60">
        <f>AVERAGE(E69:P69)</f>
        <v>45</v>
      </c>
      <c r="S69" s="61" t="s">
        <v>43</v>
      </c>
    </row>
    <row r="70" spans="1:19" ht="11.1" customHeight="1" x14ac:dyDescent="0.25">
      <c r="A70" s="59"/>
      <c r="B70" s="229"/>
      <c r="C70" s="230"/>
      <c r="D70" s="56" t="s">
        <v>44</v>
      </c>
      <c r="E70" s="62" t="s">
        <v>293</v>
      </c>
      <c r="F70" s="62" t="s">
        <v>171</v>
      </c>
      <c r="G70" s="62" t="s">
        <v>121</v>
      </c>
      <c r="H70" s="62" t="s">
        <v>121</v>
      </c>
      <c r="I70" s="62" t="s">
        <v>121</v>
      </c>
      <c r="J70" s="62" t="s">
        <v>149</v>
      </c>
      <c r="K70" s="62" t="s">
        <v>83</v>
      </c>
      <c r="L70" s="62" t="s">
        <v>83</v>
      </c>
      <c r="M70" s="62" t="s">
        <v>83</v>
      </c>
      <c r="N70" s="62" t="s">
        <v>83</v>
      </c>
      <c r="O70" s="62" t="s">
        <v>121</v>
      </c>
      <c r="P70" s="62" t="s">
        <v>121</v>
      </c>
      <c r="Q70" s="64"/>
      <c r="R70" s="60">
        <f>AVERAGE(E69:J69)</f>
        <v>46.666666666666664</v>
      </c>
      <c r="S70" s="61" t="s">
        <v>46</v>
      </c>
    </row>
    <row r="71" spans="1:19" ht="11.1" customHeight="1" x14ac:dyDescent="0.25">
      <c r="A71" s="59"/>
      <c r="B71" s="15"/>
      <c r="C71" s="15"/>
      <c r="D71" s="15"/>
      <c r="E71" s="15"/>
      <c r="F71" s="15"/>
      <c r="G71" s="161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1.1" customHeight="1" x14ac:dyDescent="0.25">
      <c r="A72" s="55"/>
      <c r="B72" s="225" t="s">
        <v>128</v>
      </c>
      <c r="C72" s="226"/>
      <c r="D72" s="56" t="s">
        <v>28</v>
      </c>
      <c r="E72" s="57" t="s">
        <v>124</v>
      </c>
      <c r="F72" s="57" t="s">
        <v>125</v>
      </c>
      <c r="G72" s="57" t="s">
        <v>126</v>
      </c>
      <c r="H72" s="57" t="s">
        <v>127</v>
      </c>
      <c r="I72" s="57" t="s">
        <v>129</v>
      </c>
      <c r="J72" s="57" t="s">
        <v>130</v>
      </c>
      <c r="K72" s="57" t="s">
        <v>131</v>
      </c>
      <c r="L72" s="57" t="s">
        <v>132</v>
      </c>
      <c r="M72" s="57" t="s">
        <v>133</v>
      </c>
      <c r="N72" s="57" t="s">
        <v>134</v>
      </c>
      <c r="O72" s="57" t="s">
        <v>135</v>
      </c>
      <c r="P72" s="57" t="s">
        <v>136</v>
      </c>
      <c r="Q72" s="15"/>
      <c r="R72" s="57" t="s">
        <v>41</v>
      </c>
      <c r="S72" s="58"/>
    </row>
    <row r="73" spans="1:19" ht="11.1" customHeight="1" x14ac:dyDescent="0.25">
      <c r="A73" s="59"/>
      <c r="B73" s="227"/>
      <c r="C73" s="228"/>
      <c r="D73" s="56" t="s">
        <v>42</v>
      </c>
      <c r="E73" s="60">
        <v>40</v>
      </c>
      <c r="F73" s="62">
        <v>50</v>
      </c>
      <c r="G73" s="60">
        <v>50</v>
      </c>
      <c r="H73" s="60">
        <v>35</v>
      </c>
      <c r="I73" s="60">
        <v>30</v>
      </c>
      <c r="J73" s="60">
        <v>45</v>
      </c>
      <c r="K73" s="60">
        <v>50</v>
      </c>
      <c r="L73" s="60">
        <v>45</v>
      </c>
      <c r="M73" s="60">
        <v>40</v>
      </c>
      <c r="N73" s="60">
        <v>40</v>
      </c>
      <c r="O73" s="60">
        <v>45</v>
      </c>
      <c r="P73" s="60">
        <v>40</v>
      </c>
      <c r="Q73" s="15"/>
      <c r="R73" s="60">
        <f>AVERAGE(E73:P73)</f>
        <v>42.5</v>
      </c>
      <c r="S73" s="61" t="s">
        <v>43</v>
      </c>
    </row>
    <row r="74" spans="1:19" ht="11.1" customHeight="1" x14ac:dyDescent="0.25">
      <c r="A74" s="59"/>
      <c r="B74" s="229"/>
      <c r="C74" s="230"/>
      <c r="D74" s="56" t="s">
        <v>44</v>
      </c>
      <c r="E74" s="62" t="s">
        <v>121</v>
      </c>
      <c r="F74" s="62" t="s">
        <v>121</v>
      </c>
      <c r="G74" s="62" t="s">
        <v>121</v>
      </c>
      <c r="H74" s="62" t="s">
        <v>121</v>
      </c>
      <c r="I74" s="62" t="s">
        <v>144</v>
      </c>
      <c r="J74" s="62" t="s">
        <v>144</v>
      </c>
      <c r="K74" s="62" t="s">
        <v>121</v>
      </c>
      <c r="L74" s="62" t="s">
        <v>121</v>
      </c>
      <c r="M74" s="62" t="s">
        <v>121</v>
      </c>
      <c r="N74" s="62" t="s">
        <v>83</v>
      </c>
      <c r="O74" s="62" t="s">
        <v>83</v>
      </c>
      <c r="P74" s="62" t="s">
        <v>16</v>
      </c>
      <c r="Q74" s="64"/>
      <c r="R74" s="60">
        <f>AVERAGE(E73:J73)</f>
        <v>41.666666666666664</v>
      </c>
      <c r="S74" s="61" t="s">
        <v>46</v>
      </c>
    </row>
    <row r="75" spans="1:19" ht="11.1" customHeight="1" x14ac:dyDescent="0.25">
      <c r="A75" s="59"/>
      <c r="B75" s="15"/>
      <c r="C75" s="15"/>
      <c r="D75" s="15"/>
      <c r="E75" s="15"/>
      <c r="F75" s="15"/>
      <c r="G75" s="161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1.1" customHeight="1" x14ac:dyDescent="0.25">
      <c r="A76" s="55"/>
      <c r="B76" s="225" t="s">
        <v>295</v>
      </c>
      <c r="C76" s="226"/>
      <c r="D76" s="56" t="s">
        <v>28</v>
      </c>
      <c r="E76" s="57" t="s">
        <v>296</v>
      </c>
      <c r="F76" s="57" t="s">
        <v>297</v>
      </c>
      <c r="G76" s="57" t="s">
        <v>298</v>
      </c>
      <c r="H76" s="57" t="s">
        <v>299</v>
      </c>
      <c r="I76" s="57" t="s">
        <v>300</v>
      </c>
      <c r="J76" s="57" t="s">
        <v>301</v>
      </c>
      <c r="K76" s="57" t="s">
        <v>302</v>
      </c>
      <c r="L76" s="57" t="s">
        <v>303</v>
      </c>
      <c r="M76" s="57" t="s">
        <v>304</v>
      </c>
      <c r="N76" s="57" t="s">
        <v>305</v>
      </c>
      <c r="O76" s="57" t="s">
        <v>306</v>
      </c>
      <c r="P76" s="57" t="s">
        <v>307</v>
      </c>
      <c r="Q76" s="15"/>
      <c r="R76" s="57" t="s">
        <v>41</v>
      </c>
      <c r="S76" s="58"/>
    </row>
    <row r="77" spans="1:19" ht="11.1" customHeight="1" x14ac:dyDescent="0.25">
      <c r="A77" s="59"/>
      <c r="B77" s="227"/>
      <c r="C77" s="228"/>
      <c r="D77" s="56" t="s">
        <v>42</v>
      </c>
      <c r="E77" s="60">
        <v>60</v>
      </c>
      <c r="F77" s="60">
        <v>40</v>
      </c>
      <c r="G77" s="60">
        <v>60</v>
      </c>
      <c r="H77" s="60">
        <v>60</v>
      </c>
      <c r="I77" s="60">
        <v>35</v>
      </c>
      <c r="J77" s="60">
        <v>30</v>
      </c>
      <c r="K77" s="60">
        <v>60</v>
      </c>
      <c r="L77" s="60">
        <v>40</v>
      </c>
      <c r="M77" s="60">
        <v>50</v>
      </c>
      <c r="N77" s="60">
        <v>45</v>
      </c>
      <c r="O77" s="60">
        <v>70</v>
      </c>
      <c r="P77" s="60">
        <v>60</v>
      </c>
      <c r="Q77" s="15"/>
      <c r="R77" s="60">
        <f>AVERAGE(E77:P77)</f>
        <v>50.833333333333336</v>
      </c>
      <c r="S77" s="61" t="s">
        <v>43</v>
      </c>
    </row>
    <row r="78" spans="1:19" ht="11.1" customHeight="1" x14ac:dyDescent="0.25">
      <c r="A78" s="59"/>
      <c r="B78" s="229"/>
      <c r="C78" s="230"/>
      <c r="D78" s="56" t="s">
        <v>44</v>
      </c>
      <c r="E78" s="62" t="s">
        <v>121</v>
      </c>
      <c r="F78" s="62" t="s">
        <v>121</v>
      </c>
      <c r="G78" s="62" t="s">
        <v>144</v>
      </c>
      <c r="H78" s="62" t="s">
        <v>121</v>
      </c>
      <c r="I78" s="62" t="s">
        <v>83</v>
      </c>
      <c r="J78" s="63" t="s">
        <v>121</v>
      </c>
      <c r="K78" s="62" t="s">
        <v>121</v>
      </c>
      <c r="L78" s="62" t="s">
        <v>83</v>
      </c>
      <c r="M78" s="62" t="s">
        <v>83</v>
      </c>
      <c r="N78" s="62" t="s">
        <v>83</v>
      </c>
      <c r="O78" s="62" t="s">
        <v>121</v>
      </c>
      <c r="P78" s="62" t="s">
        <v>144</v>
      </c>
      <c r="Q78" s="64"/>
      <c r="R78" s="60">
        <f>AVERAGE(E77:J77)</f>
        <v>47.5</v>
      </c>
      <c r="S78" s="61" t="s">
        <v>46</v>
      </c>
    </row>
    <row r="79" spans="1:19" ht="11.1" customHeight="1" x14ac:dyDescent="0.25">
      <c r="A79" s="179"/>
      <c r="B79" s="15"/>
      <c r="C79" s="15"/>
      <c r="D79" s="15"/>
      <c r="E79" s="15"/>
      <c r="F79" s="15"/>
      <c r="G79" s="161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1.1" customHeight="1" x14ac:dyDescent="0.25">
      <c r="A80" s="179"/>
      <c r="B80" s="231" t="s">
        <v>408</v>
      </c>
      <c r="C80" s="231"/>
      <c r="D80" s="56" t="s">
        <v>28</v>
      </c>
      <c r="E80" s="57" t="s">
        <v>411</v>
      </c>
      <c r="F80" s="57" t="s">
        <v>412</v>
      </c>
      <c r="G80" s="57" t="s">
        <v>413</v>
      </c>
      <c r="H80" s="57" t="s">
        <v>414</v>
      </c>
      <c r="I80" s="57" t="s">
        <v>415</v>
      </c>
      <c r="J80" s="57" t="s">
        <v>416</v>
      </c>
      <c r="K80" s="57" t="s">
        <v>417</v>
      </c>
      <c r="L80" s="57" t="s">
        <v>418</v>
      </c>
      <c r="M80" s="57" t="s">
        <v>419</v>
      </c>
      <c r="N80" s="57" t="s">
        <v>420</v>
      </c>
      <c r="O80" s="57" t="s">
        <v>421</v>
      </c>
      <c r="P80" s="57" t="s">
        <v>422</v>
      </c>
      <c r="Q80" s="15"/>
      <c r="R80" s="57" t="s">
        <v>41</v>
      </c>
      <c r="S80" s="58"/>
    </row>
    <row r="81" spans="1:19" ht="11.1" customHeight="1" x14ac:dyDescent="0.25">
      <c r="A81" s="179"/>
      <c r="B81" s="231"/>
      <c r="C81" s="231"/>
      <c r="D81" s="56" t="s">
        <v>42</v>
      </c>
      <c r="E81" s="60">
        <v>60</v>
      </c>
      <c r="F81" s="60">
        <v>45</v>
      </c>
      <c r="G81" s="60">
        <v>30</v>
      </c>
      <c r="H81" s="60">
        <v>45</v>
      </c>
      <c r="I81" s="60">
        <v>50</v>
      </c>
      <c r="J81" s="60">
        <v>70</v>
      </c>
      <c r="K81" s="60">
        <v>45</v>
      </c>
      <c r="L81" s="60">
        <v>40</v>
      </c>
      <c r="M81" s="60">
        <v>70</v>
      </c>
      <c r="N81" s="60">
        <v>60</v>
      </c>
      <c r="O81" s="60">
        <v>70</v>
      </c>
      <c r="P81" s="60">
        <v>60</v>
      </c>
      <c r="Q81" s="15"/>
      <c r="R81" s="60">
        <f>AVERAGE(E81:P81)</f>
        <v>53.75</v>
      </c>
      <c r="S81" s="61" t="s">
        <v>43</v>
      </c>
    </row>
    <row r="82" spans="1:19" ht="11.1" customHeight="1" x14ac:dyDescent="0.25">
      <c r="A82" s="179"/>
      <c r="B82" s="231"/>
      <c r="C82" s="231"/>
      <c r="D82" s="56" t="s">
        <v>44</v>
      </c>
      <c r="E82" s="62" t="s">
        <v>121</v>
      </c>
      <c r="F82" s="62" t="s">
        <v>121</v>
      </c>
      <c r="G82" s="62" t="s">
        <v>83</v>
      </c>
      <c r="H82" s="62" t="s">
        <v>121</v>
      </c>
      <c r="I82" s="62" t="s">
        <v>121</v>
      </c>
      <c r="J82" s="63" t="s">
        <v>121</v>
      </c>
      <c r="K82" s="62" t="s">
        <v>121</v>
      </c>
      <c r="L82" s="62" t="s">
        <v>83</v>
      </c>
      <c r="M82" s="62" t="s">
        <v>121</v>
      </c>
      <c r="N82" s="62" t="s">
        <v>121</v>
      </c>
      <c r="O82" s="62" t="s">
        <v>121</v>
      </c>
      <c r="P82" s="62" t="s">
        <v>83</v>
      </c>
      <c r="Q82" s="64"/>
      <c r="R82" s="60">
        <f>AVERAGE(E81:J81)</f>
        <v>50</v>
      </c>
      <c r="S82" s="61" t="s">
        <v>46</v>
      </c>
    </row>
    <row r="83" spans="1:19" ht="11.1" customHeight="1" x14ac:dyDescent="0.25">
      <c r="A83" s="185"/>
      <c r="B83" s="184"/>
      <c r="C83" s="184"/>
      <c r="D83" s="59"/>
      <c r="E83" s="82"/>
      <c r="F83" s="82"/>
      <c r="G83" s="82"/>
      <c r="H83" s="82"/>
      <c r="I83" s="82"/>
      <c r="J83" s="83"/>
      <c r="K83" s="82"/>
      <c r="L83" s="82"/>
      <c r="M83" s="82"/>
      <c r="N83" s="82"/>
      <c r="O83" s="82"/>
      <c r="P83" s="82"/>
      <c r="Q83" s="81"/>
      <c r="R83" s="65"/>
      <c r="S83" s="85"/>
    </row>
    <row r="84" spans="1:19" ht="11.1" customHeight="1" x14ac:dyDescent="0.25">
      <c r="A84" s="183"/>
      <c r="B84" s="231" t="s">
        <v>446</v>
      </c>
      <c r="C84" s="231"/>
      <c r="D84" s="56" t="s">
        <v>28</v>
      </c>
      <c r="E84" s="57" t="s">
        <v>434</v>
      </c>
      <c r="F84" s="57" t="s">
        <v>435</v>
      </c>
      <c r="G84" s="57" t="s">
        <v>436</v>
      </c>
      <c r="H84" s="57" t="s">
        <v>437</v>
      </c>
      <c r="I84" s="57" t="s">
        <v>438</v>
      </c>
      <c r="J84" s="57" t="s">
        <v>439</v>
      </c>
      <c r="K84" s="57" t="s">
        <v>440</v>
      </c>
      <c r="L84" s="57" t="s">
        <v>441</v>
      </c>
      <c r="M84" s="57" t="s">
        <v>442</v>
      </c>
      <c r="N84" s="57" t="s">
        <v>443</v>
      </c>
      <c r="O84" s="57" t="s">
        <v>444</v>
      </c>
      <c r="P84" s="57" t="s">
        <v>445</v>
      </c>
      <c r="Q84" s="15"/>
      <c r="R84" s="57" t="s">
        <v>41</v>
      </c>
      <c r="S84" s="58"/>
    </row>
    <row r="85" spans="1:19" ht="11.1" customHeight="1" x14ac:dyDescent="0.25">
      <c r="A85" s="183"/>
      <c r="B85" s="231"/>
      <c r="C85" s="231"/>
      <c r="D85" s="56" t="s">
        <v>42</v>
      </c>
      <c r="E85" s="60">
        <v>60</v>
      </c>
      <c r="F85" s="60">
        <v>65</v>
      </c>
      <c r="G85" s="60">
        <v>70</v>
      </c>
      <c r="H85" s="60">
        <v>70</v>
      </c>
      <c r="I85" s="60">
        <v>50</v>
      </c>
      <c r="J85" s="60">
        <v>50</v>
      </c>
      <c r="K85" s="60">
        <v>60</v>
      </c>
      <c r="L85" s="60">
        <v>60</v>
      </c>
      <c r="M85" s="60">
        <v>60</v>
      </c>
      <c r="N85" s="60">
        <v>50</v>
      </c>
      <c r="O85" s="60">
        <v>45</v>
      </c>
      <c r="P85" s="60">
        <v>40</v>
      </c>
      <c r="Q85" s="15"/>
      <c r="R85" s="60">
        <f>AVERAGE(E85:P85)</f>
        <v>56.666666666666664</v>
      </c>
      <c r="S85" s="61" t="s">
        <v>43</v>
      </c>
    </row>
    <row r="86" spans="1:19" ht="11.1" customHeight="1" x14ac:dyDescent="0.25">
      <c r="A86" s="183"/>
      <c r="B86" s="231"/>
      <c r="C86" s="231"/>
      <c r="D86" s="56" t="s">
        <v>44</v>
      </c>
      <c r="E86" s="62" t="s">
        <v>121</v>
      </c>
      <c r="F86" s="62" t="s">
        <v>121</v>
      </c>
      <c r="G86" s="62" t="s">
        <v>121</v>
      </c>
      <c r="H86" s="62" t="s">
        <v>121</v>
      </c>
      <c r="I86" s="62" t="s">
        <v>121</v>
      </c>
      <c r="J86" s="63" t="s">
        <v>121</v>
      </c>
      <c r="K86" s="62" t="s">
        <v>121</v>
      </c>
      <c r="L86" s="62" t="s">
        <v>121</v>
      </c>
      <c r="M86" s="62" t="s">
        <v>121</v>
      </c>
      <c r="N86" s="62" t="s">
        <v>121</v>
      </c>
      <c r="O86" s="62" t="s">
        <v>121</v>
      </c>
      <c r="P86" s="62" t="s">
        <v>121</v>
      </c>
      <c r="Q86" s="64"/>
      <c r="R86" s="60">
        <f>AVERAGE(E85:J85)</f>
        <v>60.833333333333336</v>
      </c>
      <c r="S86" s="61" t="s">
        <v>46</v>
      </c>
    </row>
    <row r="87" spans="1:19" ht="11.1" customHeight="1" x14ac:dyDescent="0.25">
      <c r="A87" s="185"/>
      <c r="B87" s="189"/>
      <c r="C87" s="189"/>
      <c r="D87" s="59"/>
      <c r="E87" s="82"/>
      <c r="F87" s="82"/>
      <c r="G87" s="82"/>
      <c r="H87" s="82"/>
      <c r="I87" s="82"/>
      <c r="J87" s="83"/>
      <c r="K87" s="82"/>
      <c r="L87" s="82"/>
      <c r="M87" s="82"/>
      <c r="N87" s="82"/>
      <c r="O87" s="82"/>
      <c r="P87" s="82"/>
      <c r="Q87" s="81"/>
      <c r="R87" s="65"/>
      <c r="S87" s="85"/>
    </row>
    <row r="88" spans="1:19" ht="11.1" customHeight="1" x14ac:dyDescent="0.25">
      <c r="A88" s="188"/>
      <c r="B88" s="231" t="s">
        <v>465</v>
      </c>
      <c r="C88" s="231"/>
      <c r="D88" s="56" t="s">
        <v>28</v>
      </c>
      <c r="E88" s="57" t="s">
        <v>466</v>
      </c>
      <c r="F88" s="57" t="s">
        <v>467</v>
      </c>
      <c r="G88" s="57" t="s">
        <v>468</v>
      </c>
      <c r="H88" s="57" t="s">
        <v>469</v>
      </c>
      <c r="I88" s="57" t="s">
        <v>470</v>
      </c>
      <c r="J88" s="57" t="s">
        <v>471</v>
      </c>
      <c r="K88" s="57" t="s">
        <v>472</v>
      </c>
      <c r="L88" s="57" t="s">
        <v>473</v>
      </c>
      <c r="M88" s="57" t="s">
        <v>474</v>
      </c>
      <c r="N88" s="57" t="s">
        <v>475</v>
      </c>
      <c r="O88" s="57" t="s">
        <v>476</v>
      </c>
      <c r="P88" s="57" t="s">
        <v>477</v>
      </c>
      <c r="Q88" s="15"/>
      <c r="R88" s="57" t="s">
        <v>41</v>
      </c>
      <c r="S88" s="58"/>
    </row>
    <row r="89" spans="1:19" ht="11.1" customHeight="1" x14ac:dyDescent="0.25">
      <c r="A89" s="188"/>
      <c r="B89" s="231"/>
      <c r="C89" s="231"/>
      <c r="D89" s="56" t="s">
        <v>42</v>
      </c>
      <c r="E89" s="60">
        <v>40</v>
      </c>
      <c r="F89" s="60">
        <v>50</v>
      </c>
      <c r="G89" s="60">
        <v>50</v>
      </c>
      <c r="H89" s="60">
        <v>50</v>
      </c>
      <c r="I89" s="60">
        <v>50</v>
      </c>
      <c r="J89" s="60">
        <v>50</v>
      </c>
      <c r="K89" s="60">
        <v>50</v>
      </c>
      <c r="L89" s="60">
        <v>50</v>
      </c>
      <c r="M89" s="60">
        <v>50</v>
      </c>
      <c r="N89" s="60">
        <v>50</v>
      </c>
      <c r="O89" s="60">
        <v>50</v>
      </c>
      <c r="P89" s="60">
        <v>50</v>
      </c>
      <c r="Q89" s="15"/>
      <c r="R89" s="60">
        <f>AVERAGE(E89:P89)</f>
        <v>49.166666666666664</v>
      </c>
      <c r="S89" s="61" t="s">
        <v>43</v>
      </c>
    </row>
    <row r="90" spans="1:19" ht="11.1" customHeight="1" x14ac:dyDescent="0.25">
      <c r="A90" s="188"/>
      <c r="B90" s="231"/>
      <c r="C90" s="231"/>
      <c r="D90" s="56" t="s">
        <v>44</v>
      </c>
      <c r="E90" s="62" t="s">
        <v>121</v>
      </c>
      <c r="F90" s="62" t="s">
        <v>121</v>
      </c>
      <c r="G90" s="62" t="s">
        <v>121</v>
      </c>
      <c r="H90" s="62" t="s">
        <v>121</v>
      </c>
      <c r="I90" s="62" t="s">
        <v>121</v>
      </c>
      <c r="J90" s="63" t="s">
        <v>121</v>
      </c>
      <c r="K90" s="62" t="s">
        <v>83</v>
      </c>
      <c r="L90" s="62" t="s">
        <v>121</v>
      </c>
      <c r="M90" s="62" t="s">
        <v>121</v>
      </c>
      <c r="N90" s="62" t="s">
        <v>83</v>
      </c>
      <c r="O90" s="62" t="s">
        <v>83</v>
      </c>
      <c r="P90" s="62" t="s">
        <v>83</v>
      </c>
      <c r="Q90" s="64"/>
      <c r="R90" s="60">
        <f>AVERAGE(E89:J89)</f>
        <v>48.333333333333336</v>
      </c>
      <c r="S90" s="61" t="s">
        <v>46</v>
      </c>
    </row>
    <row r="91" spans="1:19" ht="11.1" customHeight="1" x14ac:dyDescent="0.25">
      <c r="A91" s="185"/>
      <c r="B91" s="184"/>
      <c r="C91" s="184"/>
      <c r="D91" s="59"/>
      <c r="E91" s="82"/>
      <c r="F91" s="82"/>
      <c r="G91" s="82"/>
      <c r="H91" s="82"/>
      <c r="I91" s="82"/>
      <c r="J91" s="83"/>
      <c r="K91" s="82"/>
      <c r="L91" s="82"/>
      <c r="M91" s="82"/>
      <c r="N91" s="82"/>
      <c r="O91" s="82"/>
      <c r="P91" s="82"/>
      <c r="Q91" s="81"/>
      <c r="R91" s="65"/>
      <c r="S91" s="85"/>
    </row>
    <row r="92" spans="1:19" ht="11.1" customHeight="1" x14ac:dyDescent="0.25">
      <c r="A92" s="198"/>
      <c r="B92" s="198"/>
      <c r="C92" s="198"/>
      <c r="D92" s="198"/>
      <c r="E92" s="10"/>
      <c r="F92" s="10"/>
      <c r="G92" s="159"/>
      <c r="H92" s="166"/>
      <c r="I92" s="166"/>
      <c r="J92" s="166"/>
      <c r="K92" s="166"/>
      <c r="L92" s="172"/>
      <c r="M92" s="172"/>
      <c r="N92" s="166"/>
      <c r="O92" s="166"/>
      <c r="P92" s="166"/>
      <c r="Q92" s="166"/>
      <c r="R92" s="166"/>
      <c r="S92" s="166"/>
    </row>
    <row r="93" spans="1:19" ht="15" customHeight="1" x14ac:dyDescent="0.25">
      <c r="A93" s="151"/>
      <c r="B93" s="151"/>
      <c r="C93" s="10"/>
      <c r="D93" s="14"/>
      <c r="E93" s="10"/>
      <c r="F93" s="10"/>
      <c r="G93" s="159"/>
      <c r="H93" s="166"/>
      <c r="I93" s="166"/>
      <c r="J93" s="166"/>
      <c r="K93" s="166"/>
      <c r="L93" s="172"/>
      <c r="M93" s="172"/>
      <c r="N93" s="166"/>
      <c r="O93" s="166"/>
      <c r="P93" s="166"/>
      <c r="Q93" s="166"/>
      <c r="R93" s="166"/>
      <c r="S93" s="166"/>
    </row>
    <row r="94" spans="1:19" ht="11.1" customHeight="1" x14ac:dyDescent="0.25">
      <c r="A94" s="6"/>
      <c r="B94" s="5"/>
      <c r="C94" s="6"/>
      <c r="D94" s="6"/>
      <c r="E94" s="6"/>
      <c r="F94" s="6"/>
      <c r="G94" s="174"/>
      <c r="H94" s="6"/>
      <c r="I94" s="6"/>
      <c r="J94" s="6"/>
      <c r="K94" s="6"/>
      <c r="L94" s="172"/>
      <c r="M94" s="172"/>
      <c r="N94" s="6"/>
      <c r="O94" s="6"/>
      <c r="P94" s="6"/>
      <c r="Q94" s="6"/>
      <c r="R94" s="6"/>
      <c r="S94" s="167"/>
    </row>
    <row r="95" spans="1:19" ht="11.1" customHeight="1" x14ac:dyDescent="0.25">
      <c r="A95" s="55"/>
      <c r="B95" s="238"/>
      <c r="C95" s="238"/>
      <c r="D95" s="59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59"/>
      <c r="R95" s="175"/>
      <c r="S95" s="168"/>
    </row>
    <row r="96" spans="1:19" ht="11.1" customHeight="1" x14ac:dyDescent="0.25">
      <c r="A96" s="59"/>
      <c r="B96" s="238"/>
      <c r="C96" s="238"/>
      <c r="D96" s="59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59"/>
      <c r="R96" s="65"/>
      <c r="S96" s="85"/>
    </row>
    <row r="97" spans="1:19" ht="11.1" customHeight="1" x14ac:dyDescent="0.25">
      <c r="A97" s="59"/>
      <c r="B97" s="238"/>
      <c r="C97" s="238"/>
      <c r="D97" s="59"/>
      <c r="E97" s="82"/>
      <c r="F97" s="82"/>
      <c r="G97" s="82"/>
      <c r="H97" s="82"/>
      <c r="I97" s="82"/>
      <c r="J97" s="83"/>
      <c r="K97" s="83"/>
      <c r="L97" s="83"/>
      <c r="M97" s="83"/>
      <c r="N97" s="83"/>
      <c r="O97" s="83"/>
      <c r="P97" s="83"/>
      <c r="Q97" s="81"/>
      <c r="R97" s="65"/>
      <c r="S97" s="85"/>
    </row>
    <row r="98" spans="1:19" ht="11.1" customHeight="1" x14ac:dyDescent="0.25">
      <c r="A98" s="59"/>
      <c r="B98" s="55"/>
      <c r="C98" s="59"/>
      <c r="D98" s="59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59"/>
      <c r="R98" s="59"/>
      <c r="S98" s="59"/>
    </row>
    <row r="99" spans="1:19" ht="11.1" customHeight="1" x14ac:dyDescent="0.25">
      <c r="A99" s="55"/>
      <c r="B99" s="238"/>
      <c r="C99" s="238"/>
      <c r="D99" s="59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59"/>
      <c r="R99" s="175"/>
      <c r="S99" s="168"/>
    </row>
    <row r="100" spans="1:19" ht="11.1" customHeight="1" x14ac:dyDescent="0.25">
      <c r="A100" s="59"/>
      <c r="B100" s="238"/>
      <c r="C100" s="238"/>
      <c r="D100" s="59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59"/>
      <c r="R100" s="65"/>
      <c r="S100" s="85"/>
    </row>
    <row r="101" spans="1:19" ht="11.1" customHeight="1" x14ac:dyDescent="0.25">
      <c r="A101" s="59"/>
      <c r="B101" s="238"/>
      <c r="C101" s="238"/>
      <c r="D101" s="59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1"/>
      <c r="R101" s="65"/>
      <c r="S101" s="85"/>
    </row>
    <row r="102" spans="1:19" ht="11.1" customHeight="1" x14ac:dyDescent="0.25">
      <c r="A102" s="59"/>
      <c r="B102" s="59"/>
      <c r="C102" s="59"/>
      <c r="D102" s="59"/>
      <c r="E102" s="59"/>
      <c r="F102" s="59"/>
      <c r="G102" s="171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3" spans="1:19" ht="11.1" customHeight="1" x14ac:dyDescent="0.25">
      <c r="A103" s="55"/>
      <c r="B103" s="238"/>
      <c r="C103" s="238"/>
      <c r="D103" s="59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59"/>
      <c r="R103" s="175"/>
      <c r="S103" s="168"/>
    </row>
    <row r="104" spans="1:19" ht="11.1" customHeight="1" x14ac:dyDescent="0.25">
      <c r="A104" s="59"/>
      <c r="B104" s="238"/>
      <c r="C104" s="238"/>
      <c r="D104" s="59"/>
      <c r="E104" s="65"/>
      <c r="F104" s="82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59"/>
      <c r="R104" s="65"/>
      <c r="S104" s="85"/>
    </row>
    <row r="105" spans="1:19" ht="11.1" customHeight="1" x14ac:dyDescent="0.25">
      <c r="A105" s="59"/>
      <c r="B105" s="238"/>
      <c r="C105" s="238"/>
      <c r="D105" s="59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1"/>
      <c r="R105" s="65"/>
      <c r="S105" s="85"/>
    </row>
    <row r="106" spans="1:19" ht="11.1" customHeight="1" x14ac:dyDescent="0.25">
      <c r="A106" s="59"/>
      <c r="B106" s="59"/>
      <c r="C106" s="59"/>
      <c r="D106" s="59"/>
      <c r="E106" s="59"/>
      <c r="F106" s="59"/>
      <c r="G106" s="171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  <row r="107" spans="1:19" ht="11.1" customHeight="1" x14ac:dyDescent="0.25">
      <c r="A107" s="55"/>
      <c r="B107" s="238"/>
      <c r="C107" s="238"/>
      <c r="D107" s="59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59"/>
      <c r="R107" s="175"/>
      <c r="S107" s="168"/>
    </row>
    <row r="108" spans="1:19" ht="11.1" customHeight="1" x14ac:dyDescent="0.25">
      <c r="A108" s="59"/>
      <c r="B108" s="238"/>
      <c r="C108" s="238"/>
      <c r="D108" s="59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59"/>
      <c r="R108" s="65"/>
      <c r="S108" s="85"/>
    </row>
    <row r="109" spans="1:19" ht="11.1" customHeight="1" x14ac:dyDescent="0.25">
      <c r="A109" s="59"/>
      <c r="B109" s="238"/>
      <c r="C109" s="238"/>
      <c r="D109" s="59"/>
      <c r="E109" s="82"/>
      <c r="F109" s="82"/>
      <c r="G109" s="82"/>
      <c r="H109" s="82"/>
      <c r="I109" s="82"/>
      <c r="J109" s="83"/>
      <c r="K109" s="82"/>
      <c r="L109" s="82"/>
      <c r="M109" s="82"/>
      <c r="N109" s="82"/>
      <c r="O109" s="82"/>
      <c r="P109" s="82"/>
      <c r="Q109" s="81"/>
      <c r="R109" s="65"/>
      <c r="S109" s="85"/>
    </row>
    <row r="111" spans="1:19" ht="20.100000000000001" customHeight="1" x14ac:dyDescent="0.25">
      <c r="A111" s="198"/>
      <c r="B111" s="198"/>
      <c r="C111" s="198"/>
    </row>
    <row r="112" spans="1:19" ht="15" customHeight="1" x14ac:dyDescent="0.25">
      <c r="A112" s="215"/>
      <c r="B112" s="215"/>
      <c r="D112" s="14"/>
    </row>
    <row r="114" spans="1:19" ht="11.1" customHeight="1" x14ac:dyDescent="0.25">
      <c r="A114" s="55"/>
      <c r="B114" s="238"/>
      <c r="C114" s="238"/>
      <c r="D114" s="59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59"/>
      <c r="R114" s="175"/>
      <c r="S114" s="168"/>
    </row>
    <row r="115" spans="1:19" ht="11.1" customHeight="1" x14ac:dyDescent="0.25">
      <c r="A115" s="59"/>
      <c r="B115" s="238"/>
      <c r="C115" s="238"/>
      <c r="D115" s="59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59"/>
      <c r="R115" s="65"/>
      <c r="S115" s="85"/>
    </row>
    <row r="116" spans="1:19" ht="11.1" customHeight="1" x14ac:dyDescent="0.25">
      <c r="A116" s="59"/>
      <c r="B116" s="238"/>
      <c r="C116" s="238"/>
      <c r="D116" s="59"/>
      <c r="E116" s="82"/>
      <c r="F116" s="82"/>
      <c r="G116" s="82"/>
      <c r="H116" s="82"/>
      <c r="I116" s="82"/>
      <c r="J116" s="83"/>
      <c r="K116" s="83"/>
      <c r="L116" s="83"/>
      <c r="M116" s="83"/>
      <c r="N116" s="83"/>
      <c r="O116" s="83"/>
      <c r="P116" s="83"/>
      <c r="Q116" s="81"/>
      <c r="R116" s="65"/>
      <c r="S116" s="85"/>
    </row>
    <row r="117" spans="1:19" ht="11.1" customHeight="1" x14ac:dyDescent="0.25">
      <c r="A117" s="59"/>
      <c r="B117" s="59"/>
      <c r="C117" s="5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59"/>
      <c r="P117" s="59"/>
      <c r="Q117" s="59"/>
      <c r="R117" s="59"/>
      <c r="S117" s="170"/>
    </row>
    <row r="118" spans="1:19" ht="11.1" customHeight="1" x14ac:dyDescent="0.25">
      <c r="A118" s="55"/>
      <c r="B118" s="238"/>
      <c r="C118" s="238"/>
      <c r="D118" s="59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59"/>
      <c r="R118" s="175"/>
      <c r="S118" s="168"/>
    </row>
    <row r="119" spans="1:19" ht="11.1" customHeight="1" x14ac:dyDescent="0.25">
      <c r="A119" s="59"/>
      <c r="B119" s="238"/>
      <c r="C119" s="238"/>
      <c r="D119" s="59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59"/>
      <c r="R119" s="65"/>
      <c r="S119" s="85"/>
    </row>
    <row r="120" spans="1:19" ht="11.1" customHeight="1" x14ac:dyDescent="0.25">
      <c r="A120" s="59"/>
      <c r="B120" s="238"/>
      <c r="C120" s="238"/>
      <c r="D120" s="59"/>
      <c r="E120" s="82"/>
      <c r="F120" s="82"/>
      <c r="G120" s="82"/>
      <c r="H120" s="82"/>
      <c r="I120" s="82"/>
      <c r="J120" s="83"/>
      <c r="K120" s="83"/>
      <c r="L120" s="83"/>
      <c r="M120" s="83"/>
      <c r="N120" s="83"/>
      <c r="O120" s="83"/>
      <c r="P120" s="83"/>
      <c r="Q120" s="81"/>
      <c r="R120" s="65"/>
      <c r="S120" s="85"/>
    </row>
    <row r="121" spans="1:19" ht="11.1" customHeight="1" x14ac:dyDescent="0.25">
      <c r="A121" s="59"/>
      <c r="B121" s="55"/>
      <c r="C121" s="59"/>
      <c r="D121" s="169"/>
      <c r="E121" s="169"/>
      <c r="F121" s="169"/>
      <c r="G121" s="85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70"/>
    </row>
    <row r="122" spans="1:19" ht="11.1" customHeight="1" x14ac:dyDescent="0.25">
      <c r="A122" s="55"/>
      <c r="B122" s="238"/>
      <c r="C122" s="238"/>
      <c r="D122" s="59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59"/>
      <c r="R122" s="175"/>
      <c r="S122" s="168"/>
    </row>
    <row r="123" spans="1:19" ht="11.1" customHeight="1" x14ac:dyDescent="0.25">
      <c r="A123" s="59"/>
      <c r="B123" s="238"/>
      <c r="C123" s="238"/>
      <c r="D123" s="59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59"/>
      <c r="R123" s="65"/>
      <c r="S123" s="85"/>
    </row>
    <row r="124" spans="1:19" ht="11.1" customHeight="1" x14ac:dyDescent="0.25">
      <c r="A124" s="59"/>
      <c r="B124" s="238"/>
      <c r="C124" s="238"/>
      <c r="D124" s="59"/>
      <c r="E124" s="82"/>
      <c r="F124" s="82"/>
      <c r="G124" s="82"/>
      <c r="H124" s="82"/>
      <c r="I124" s="82"/>
      <c r="J124" s="83"/>
      <c r="K124" s="83"/>
      <c r="L124" s="83"/>
      <c r="M124" s="83"/>
      <c r="N124" s="83"/>
      <c r="O124" s="83"/>
      <c r="P124" s="83"/>
      <c r="Q124" s="81"/>
      <c r="R124" s="65"/>
      <c r="S124" s="85"/>
    </row>
    <row r="125" spans="1:19" ht="11.1" customHeight="1" x14ac:dyDescent="0.25">
      <c r="A125" s="59"/>
      <c r="B125" s="55"/>
      <c r="C125" s="59"/>
      <c r="D125" s="59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59"/>
      <c r="R125" s="59"/>
      <c r="S125" s="59"/>
    </row>
    <row r="126" spans="1:19" ht="11.1" customHeight="1" x14ac:dyDescent="0.25">
      <c r="A126" s="55"/>
      <c r="B126" s="238"/>
      <c r="C126" s="238"/>
      <c r="D126" s="59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59"/>
      <c r="R126" s="175"/>
      <c r="S126" s="168"/>
    </row>
    <row r="127" spans="1:19" ht="11.1" customHeight="1" x14ac:dyDescent="0.25">
      <c r="A127" s="59"/>
      <c r="B127" s="238"/>
      <c r="C127" s="238"/>
      <c r="D127" s="59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59"/>
      <c r="R127" s="65"/>
      <c r="S127" s="85"/>
    </row>
    <row r="128" spans="1:19" ht="11.1" customHeight="1" x14ac:dyDescent="0.25">
      <c r="A128" s="59"/>
      <c r="B128" s="238"/>
      <c r="C128" s="238"/>
      <c r="D128" s="59"/>
      <c r="E128" s="82"/>
      <c r="F128" s="82"/>
      <c r="G128" s="82"/>
      <c r="H128" s="82"/>
      <c r="I128" s="82"/>
      <c r="J128" s="83"/>
      <c r="K128" s="83"/>
      <c r="L128" s="83"/>
      <c r="M128" s="83"/>
      <c r="N128" s="83"/>
      <c r="O128" s="83"/>
      <c r="P128" s="83"/>
      <c r="Q128" s="81"/>
      <c r="R128" s="65"/>
      <c r="S128" s="85"/>
    </row>
    <row r="129" spans="1:19" ht="11.1" customHeight="1" x14ac:dyDescent="0.25">
      <c r="A129" s="59"/>
      <c r="B129" s="55"/>
      <c r="C129" s="59"/>
      <c r="D129" s="59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59"/>
      <c r="R129" s="59"/>
      <c r="S129" s="59"/>
    </row>
    <row r="130" spans="1:19" ht="11.1" customHeight="1" x14ac:dyDescent="0.25">
      <c r="A130" s="55"/>
      <c r="B130" s="238"/>
      <c r="C130" s="238"/>
      <c r="D130" s="59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59"/>
      <c r="R130" s="175"/>
      <c r="S130" s="168"/>
    </row>
    <row r="131" spans="1:19" ht="11.1" customHeight="1" x14ac:dyDescent="0.25">
      <c r="A131" s="59"/>
      <c r="B131" s="238"/>
      <c r="C131" s="238"/>
      <c r="D131" s="59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59"/>
      <c r="R131" s="65"/>
      <c r="S131" s="85"/>
    </row>
    <row r="132" spans="1:19" ht="11.1" customHeight="1" x14ac:dyDescent="0.25">
      <c r="A132" s="59"/>
      <c r="B132" s="238"/>
      <c r="C132" s="238"/>
      <c r="D132" s="59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1"/>
      <c r="R132" s="65"/>
      <c r="S132" s="85"/>
    </row>
    <row r="133" spans="1:19" ht="11.1" customHeight="1" x14ac:dyDescent="0.25">
      <c r="A133" s="59"/>
      <c r="B133" s="59"/>
      <c r="C133" s="59"/>
      <c r="D133" s="59"/>
      <c r="E133" s="59"/>
      <c r="F133" s="59"/>
      <c r="G133" s="171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</row>
    <row r="134" spans="1:19" ht="11.1" customHeight="1" x14ac:dyDescent="0.25">
      <c r="A134" s="55"/>
      <c r="B134" s="238"/>
      <c r="C134" s="238"/>
      <c r="D134" s="59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59"/>
      <c r="R134" s="175"/>
      <c r="S134" s="168"/>
    </row>
    <row r="135" spans="1:19" ht="11.1" customHeight="1" x14ac:dyDescent="0.25">
      <c r="A135" s="59"/>
      <c r="B135" s="238"/>
      <c r="C135" s="238"/>
      <c r="D135" s="59"/>
      <c r="E135" s="65"/>
      <c r="F135" s="82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59"/>
      <c r="R135" s="65"/>
      <c r="S135" s="85"/>
    </row>
    <row r="136" spans="1:19" ht="11.1" customHeight="1" x14ac:dyDescent="0.25">
      <c r="A136" s="59"/>
      <c r="B136" s="238"/>
      <c r="C136" s="238"/>
      <c r="D136" s="59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1"/>
      <c r="R136" s="65"/>
      <c r="S136" s="85"/>
    </row>
    <row r="137" spans="1:19" ht="11.1" customHeight="1" x14ac:dyDescent="0.25">
      <c r="A137" s="59"/>
      <c r="B137" s="59"/>
      <c r="C137" s="59"/>
      <c r="D137" s="59"/>
      <c r="E137" s="59"/>
      <c r="F137" s="59"/>
      <c r="G137" s="171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</row>
    <row r="138" spans="1:19" ht="11.1" customHeight="1" x14ac:dyDescent="0.25">
      <c r="A138" s="55"/>
      <c r="B138" s="238"/>
      <c r="C138" s="238"/>
      <c r="D138" s="59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59"/>
      <c r="R138" s="175"/>
      <c r="S138" s="168"/>
    </row>
    <row r="139" spans="1:19" ht="11.1" customHeight="1" x14ac:dyDescent="0.25">
      <c r="A139" s="59"/>
      <c r="B139" s="238"/>
      <c r="C139" s="238"/>
      <c r="D139" s="59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59"/>
      <c r="R139" s="65"/>
      <c r="S139" s="85"/>
    </row>
    <row r="140" spans="1:19" ht="11.1" customHeight="1" x14ac:dyDescent="0.25">
      <c r="A140" s="59"/>
      <c r="B140" s="238"/>
      <c r="C140" s="238"/>
      <c r="D140" s="59"/>
      <c r="E140" s="82"/>
      <c r="F140" s="82"/>
      <c r="G140" s="82"/>
      <c r="H140" s="82"/>
      <c r="I140" s="82"/>
      <c r="J140" s="83"/>
      <c r="K140" s="82"/>
      <c r="L140" s="82"/>
      <c r="M140" s="82"/>
      <c r="N140" s="82"/>
      <c r="O140" s="82"/>
      <c r="P140" s="82"/>
      <c r="Q140" s="81"/>
      <c r="R140" s="65"/>
      <c r="S140" s="85"/>
    </row>
  </sheetData>
  <mergeCells count="40">
    <mergeCell ref="B60:C62"/>
    <mergeCell ref="B4:C6"/>
    <mergeCell ref="B8:C10"/>
    <mergeCell ref="B12:C14"/>
    <mergeCell ref="B16:C18"/>
    <mergeCell ref="A58:C58"/>
    <mergeCell ref="B44:C46"/>
    <mergeCell ref="B48:C50"/>
    <mergeCell ref="B24:C26"/>
    <mergeCell ref="B52:C54"/>
    <mergeCell ref="A2:C2"/>
    <mergeCell ref="A30:C30"/>
    <mergeCell ref="B32:C34"/>
    <mergeCell ref="B36:C38"/>
    <mergeCell ref="B40:C42"/>
    <mergeCell ref="B20:C22"/>
    <mergeCell ref="B80:C82"/>
    <mergeCell ref="B122:C124"/>
    <mergeCell ref="B126:C128"/>
    <mergeCell ref="B64:C66"/>
    <mergeCell ref="B68:C70"/>
    <mergeCell ref="B72:C74"/>
    <mergeCell ref="B84:C86"/>
    <mergeCell ref="B88:C90"/>
    <mergeCell ref="B130:C132"/>
    <mergeCell ref="B134:C136"/>
    <mergeCell ref="B138:C140"/>
    <mergeCell ref="A1:C1"/>
    <mergeCell ref="A29:C29"/>
    <mergeCell ref="A57:C57"/>
    <mergeCell ref="B103:C105"/>
    <mergeCell ref="B107:C109"/>
    <mergeCell ref="A111:C111"/>
    <mergeCell ref="A112:B112"/>
    <mergeCell ref="B114:C116"/>
    <mergeCell ref="B118:C120"/>
    <mergeCell ref="B95:C97"/>
    <mergeCell ref="B99:C101"/>
    <mergeCell ref="B76:C78"/>
    <mergeCell ref="A92:D92"/>
  </mergeCells>
  <conditionalFormatting sqref="R131:R132 R127:R128 R115:R116 R119:R120 R135:R137 R139:R140 E131:P131 E135:P135 E127:P127 E115:P116 E119:P119 E139:P139 E123:P123 R96:R97 R104:R106 R108:R109 R100:R101 E100:P100 E104:P104 E96:P96 E108:P108 R123:R124 AA5:AL5 AN5:AN6 AA9:AL9 AA13:AL13 AN9:AN11 AN13:AN27 R5:R6 R9:R11 R33:R34 R37:R39 R75 E45:P45 E81:P81 E17:P17 E21:P21 R13:R15 E49:P49 R41:R43 E85:P85 R79 R17:R19 R45:R47 R81:R83 E25:P25 R85:R91 E53:P53 R25:R27 E89:P89 R21:R23 R49:R51 R53:R55">
    <cfRule type="cellIs" dxfId="47" priority="82" stopIfTrue="1" operator="greaterThan">
      <formula>49</formula>
    </cfRule>
    <cfRule type="cellIs" dxfId="46" priority="83" stopIfTrue="1" operator="between">
      <formula>49</formula>
      <formula>25</formula>
    </cfRule>
    <cfRule type="cellIs" dxfId="45" priority="84" stopIfTrue="1" operator="lessThan">
      <formula>25</formula>
    </cfRule>
  </conditionalFormatting>
  <conditionalFormatting sqref="E135:P135 E104:P104">
    <cfRule type="cellIs" dxfId="44" priority="81" stopIfTrue="1" operator="lessThan">
      <formula>25</formula>
    </cfRule>
  </conditionalFormatting>
  <conditionalFormatting sqref="E135:P135 E104:P104">
    <cfRule type="cellIs" dxfId="43" priority="80" stopIfTrue="1" operator="greaterThan">
      <formula>49</formula>
    </cfRule>
  </conditionalFormatting>
  <conditionalFormatting sqref="E135:P135 E104:P104">
    <cfRule type="cellIs" dxfId="42" priority="79" stopIfTrue="1" operator="between">
      <formula>49</formula>
      <formula>25</formula>
    </cfRule>
  </conditionalFormatting>
  <conditionalFormatting sqref="E9:P9">
    <cfRule type="cellIs" dxfId="41" priority="40" stopIfTrue="1" operator="greaterThan">
      <formula>49</formula>
    </cfRule>
    <cfRule type="cellIs" dxfId="40" priority="41" stopIfTrue="1" operator="between">
      <formula>49</formula>
      <formula>25</formula>
    </cfRule>
    <cfRule type="cellIs" dxfId="39" priority="42" stopIfTrue="1" operator="lessThan">
      <formula>25</formula>
    </cfRule>
  </conditionalFormatting>
  <conditionalFormatting sqref="E9:P9">
    <cfRule type="cellIs" dxfId="38" priority="39" stopIfTrue="1" operator="lessThan">
      <formula>25</formula>
    </cfRule>
  </conditionalFormatting>
  <conditionalFormatting sqref="E9:P9">
    <cfRule type="cellIs" dxfId="37" priority="38" stopIfTrue="1" operator="greaterThan">
      <formula>49</formula>
    </cfRule>
  </conditionalFormatting>
  <conditionalFormatting sqref="E9:P9">
    <cfRule type="cellIs" dxfId="36" priority="37" stopIfTrue="1" operator="between">
      <formula>49</formula>
      <formula>25</formula>
    </cfRule>
  </conditionalFormatting>
  <conditionalFormatting sqref="E13:P13">
    <cfRule type="cellIs" dxfId="35" priority="34" stopIfTrue="1" operator="greaterThan">
      <formula>49</formula>
    </cfRule>
    <cfRule type="cellIs" dxfId="34" priority="35" stopIfTrue="1" operator="between">
      <formula>49</formula>
      <formula>25</formula>
    </cfRule>
    <cfRule type="cellIs" dxfId="33" priority="36" stopIfTrue="1" operator="lessThan">
      <formula>25</formula>
    </cfRule>
  </conditionalFormatting>
  <conditionalFormatting sqref="E5:P5">
    <cfRule type="cellIs" dxfId="32" priority="31" stopIfTrue="1" operator="greaterThan">
      <formula>49</formula>
    </cfRule>
    <cfRule type="cellIs" dxfId="31" priority="32" stopIfTrue="1" operator="between">
      <formula>49</formula>
      <formula>25</formula>
    </cfRule>
    <cfRule type="cellIs" dxfId="30" priority="33" stopIfTrue="1" operator="lessThan">
      <formula>25</formula>
    </cfRule>
  </conditionalFormatting>
  <conditionalFormatting sqref="E5:P5">
    <cfRule type="cellIs" dxfId="29" priority="30" stopIfTrue="1" operator="lessThan">
      <formula>25</formula>
    </cfRule>
  </conditionalFormatting>
  <conditionalFormatting sqref="E5:P5">
    <cfRule type="cellIs" dxfId="28" priority="29" stopIfTrue="1" operator="greaterThan">
      <formula>49</formula>
    </cfRule>
  </conditionalFormatting>
  <conditionalFormatting sqref="E5:P5">
    <cfRule type="cellIs" dxfId="27" priority="28" stopIfTrue="1" operator="between">
      <formula>49</formula>
      <formula>25</formula>
    </cfRule>
  </conditionalFormatting>
  <conditionalFormatting sqref="E33:P33 E37:P37 E41:P41">
    <cfRule type="cellIs" dxfId="26" priority="25" stopIfTrue="1" operator="greaterThan">
      <formula>49</formula>
    </cfRule>
    <cfRule type="cellIs" dxfId="25" priority="26" stopIfTrue="1" operator="between">
      <formula>49</formula>
      <formula>25</formula>
    </cfRule>
    <cfRule type="cellIs" dxfId="24" priority="27" stopIfTrue="1" operator="lessThan">
      <formula>25</formula>
    </cfRule>
  </conditionalFormatting>
  <conditionalFormatting sqref="E37:P37">
    <cfRule type="cellIs" dxfId="23" priority="24" stopIfTrue="1" operator="lessThan">
      <formula>25</formula>
    </cfRule>
  </conditionalFormatting>
  <conditionalFormatting sqref="E37:P37">
    <cfRule type="cellIs" dxfId="22" priority="23" stopIfTrue="1" operator="greaterThan">
      <formula>49</formula>
    </cfRule>
  </conditionalFormatting>
  <conditionalFormatting sqref="E37:P37">
    <cfRule type="cellIs" dxfId="21" priority="22" stopIfTrue="1" operator="between">
      <formula>49</formula>
      <formula>25</formula>
    </cfRule>
  </conditionalFormatting>
  <conditionalFormatting sqref="E69:P69 E73:P73 E65:P65 E77:P77 E61:P61">
    <cfRule type="cellIs" dxfId="20" priority="19" stopIfTrue="1" operator="greaterThan">
      <formula>49</formula>
    </cfRule>
    <cfRule type="cellIs" dxfId="19" priority="20" stopIfTrue="1" operator="between">
      <formula>49</formula>
      <formula>25</formula>
    </cfRule>
    <cfRule type="cellIs" dxfId="18" priority="21" stopIfTrue="1" operator="lessThan">
      <formula>25</formula>
    </cfRule>
  </conditionalFormatting>
  <conditionalFormatting sqref="E73:P73">
    <cfRule type="cellIs" dxfId="17" priority="18" stopIfTrue="1" operator="lessThan">
      <formula>25</formula>
    </cfRule>
  </conditionalFormatting>
  <conditionalFormatting sqref="E73:P73">
    <cfRule type="cellIs" dxfId="16" priority="17" stopIfTrue="1" operator="greaterThan">
      <formula>49</formula>
    </cfRule>
  </conditionalFormatting>
  <conditionalFormatting sqref="E73:P73">
    <cfRule type="cellIs" dxfId="15" priority="16" stopIfTrue="1" operator="between">
      <formula>49</formula>
      <formula>25</formula>
    </cfRule>
  </conditionalFormatting>
  <conditionalFormatting sqref="R77:R78">
    <cfRule type="cellIs" dxfId="14" priority="13" stopIfTrue="1" operator="greaterThan">
      <formula>49</formula>
    </cfRule>
    <cfRule type="cellIs" dxfId="13" priority="14" stopIfTrue="1" operator="between">
      <formula>49</formula>
      <formula>25</formula>
    </cfRule>
    <cfRule type="cellIs" dxfId="12" priority="15" stopIfTrue="1" operator="lessThan">
      <formula>25</formula>
    </cfRule>
  </conditionalFormatting>
  <conditionalFormatting sqref="R73:R74">
    <cfRule type="cellIs" dxfId="11" priority="10" stopIfTrue="1" operator="greaterThan">
      <formula>49</formula>
    </cfRule>
    <cfRule type="cellIs" dxfId="10" priority="11" stopIfTrue="1" operator="between">
      <formula>49</formula>
      <formula>25</formula>
    </cfRule>
    <cfRule type="cellIs" dxfId="9" priority="12" stopIfTrue="1" operator="lessThan">
      <formula>25</formula>
    </cfRule>
  </conditionalFormatting>
  <conditionalFormatting sqref="R69:R70">
    <cfRule type="cellIs" dxfId="8" priority="7" stopIfTrue="1" operator="greaterThan">
      <formula>49</formula>
    </cfRule>
    <cfRule type="cellIs" dxfId="7" priority="8" stopIfTrue="1" operator="between">
      <formula>49</formula>
      <formula>25</formula>
    </cfRule>
    <cfRule type="cellIs" dxfId="6" priority="9" stopIfTrue="1" operator="lessThan">
      <formula>25</formula>
    </cfRule>
  </conditionalFormatting>
  <conditionalFormatting sqref="R65:R66">
    <cfRule type="cellIs" dxfId="5" priority="4" stopIfTrue="1" operator="greaterThan">
      <formula>49</formula>
    </cfRule>
    <cfRule type="cellIs" dxfId="4" priority="5" stopIfTrue="1" operator="between">
      <formula>49</formula>
      <formula>25</formula>
    </cfRule>
    <cfRule type="cellIs" dxfId="3" priority="6" stopIfTrue="1" operator="lessThan">
      <formula>25</formula>
    </cfRule>
  </conditionalFormatting>
  <conditionalFormatting sqref="R61:R62">
    <cfRule type="cellIs" dxfId="2" priority="1" stopIfTrue="1" operator="greaterThan">
      <formula>49</formula>
    </cfRule>
    <cfRule type="cellIs" dxfId="1" priority="2" stopIfTrue="1" operator="between">
      <formula>49</formula>
      <formula>25</formula>
    </cfRule>
    <cfRule type="cellIs" dxfId="0" priority="3" stopIfTrue="1" operator="lessThan">
      <formula>25</formula>
    </cfRule>
  </conditionalFormatting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rowBreaks count="4" manualBreakCount="4">
    <brk id="27" max="18" man="1"/>
    <brk id="55" max="18" man="1"/>
    <brk id="109" max="18" man="1"/>
    <brk id="140" max="40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Kvalita vody nádrže ČRS</vt:lpstr>
      <vt:lpstr>Kvalita vody rybníky</vt:lpstr>
      <vt:lpstr>Kvalita vody RN</vt:lpstr>
      <vt:lpstr>Kvalita vody VD</vt:lpstr>
      <vt:lpstr>'Kvalita vody RN'!Oblast_tisku</vt:lpstr>
      <vt:lpstr>'Kvalita vody rybníky'!Oblast_tisku</vt:lpstr>
      <vt:lpstr>'Kvalita vody VD'!Oblast_tisku</vt:lpstr>
      <vt:lpstr>'Kvalita vody RN'!Print_Area</vt:lpstr>
      <vt:lpstr>'Kvalita vody rybníky'!Print_Area</vt:lpstr>
      <vt:lpstr>'Kvalita vody VD'!Print_Area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Zvárová</dc:creator>
  <cp:lastModifiedBy>Eva Chyleova</cp:lastModifiedBy>
  <cp:lastPrinted>2015-03-09T20:45:18Z</cp:lastPrinted>
  <dcterms:created xsi:type="dcterms:W3CDTF">2014-03-01T21:09:27Z</dcterms:created>
  <dcterms:modified xsi:type="dcterms:W3CDTF">2018-05-12T06:09:14Z</dcterms:modified>
</cp:coreProperties>
</file>